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480" windowHeight="7935"/>
  </bookViews>
  <sheets>
    <sheet name="1" sheetId="15" r:id="rId1"/>
    <sheet name="2" sheetId="5" r:id="rId2"/>
    <sheet name="3" sheetId="9" r:id="rId3"/>
    <sheet name="4" sheetId="10" r:id="rId4"/>
    <sheet name="5" sheetId="11" r:id="rId5"/>
    <sheet name="6" sheetId="12" r:id="rId6"/>
    <sheet name="7" sheetId="13" r:id="rId7"/>
    <sheet name="8" sheetId="14" r:id="rId8"/>
    <sheet name="Provisional_Degree" sheetId="17" r:id="rId9"/>
  </sheets>
  <definedNames>
    <definedName name="_xlnm.Print_Area" localSheetId="0">'1'!$A$1:$G$36</definedName>
    <definedName name="_xlnm.Print_Area" localSheetId="1">'2'!$A$1:$G$36</definedName>
    <definedName name="_xlnm.Print_Area" localSheetId="2">'3'!$A$1:$G$37</definedName>
    <definedName name="_xlnm.Print_Area" localSheetId="3">'4'!$A$1:$G$36</definedName>
    <definedName name="_xlnm.Print_Area" localSheetId="4">'5'!$A$1:$G$36</definedName>
    <definedName name="_xlnm.Print_Area" localSheetId="5">'6'!$A$1:$G$36</definedName>
    <definedName name="_xlnm.Print_Area" localSheetId="6">'7'!$A$1:$G$36</definedName>
    <definedName name="_xlnm.Print_Area" localSheetId="7">'8'!$A$1:$G$36</definedName>
    <definedName name="_xlnm.Print_Area" localSheetId="8">Provisional_Degree!$A$1:$G$27</definedName>
  </definedNames>
  <calcPr calcId="145621" iterate="1" iterateCount="1"/>
</workbook>
</file>

<file path=xl/calcChain.xml><?xml version="1.0" encoding="utf-8"?>
<calcChain xmlns="http://schemas.openxmlformats.org/spreadsheetml/2006/main">
  <c r="G23" i="14" l="1"/>
  <c r="G22" i="14"/>
  <c r="G21" i="14"/>
  <c r="G20" i="14"/>
  <c r="G19" i="14"/>
  <c r="G18" i="14"/>
  <c r="G17" i="14"/>
  <c r="G16" i="14"/>
  <c r="G15" i="14"/>
  <c r="G14" i="14"/>
  <c r="G23" i="13"/>
  <c r="G22" i="13"/>
  <c r="G21" i="13"/>
  <c r="G20" i="13"/>
  <c r="G19" i="13"/>
  <c r="G18" i="13"/>
  <c r="G17" i="13"/>
  <c r="G16" i="13"/>
  <c r="G15" i="13"/>
  <c r="G14" i="13"/>
  <c r="G23" i="12"/>
  <c r="G22" i="12"/>
  <c r="G21" i="12"/>
  <c r="G20" i="12"/>
  <c r="G19" i="12"/>
  <c r="G18" i="12"/>
  <c r="G17" i="12"/>
  <c r="G16" i="12"/>
  <c r="G15" i="12"/>
  <c r="G14" i="12"/>
  <c r="G23" i="11"/>
  <c r="G22" i="11"/>
  <c r="G21" i="11"/>
  <c r="G20" i="11"/>
  <c r="G19" i="11"/>
  <c r="G18" i="11"/>
  <c r="G17" i="11"/>
  <c r="G16" i="11"/>
  <c r="G15" i="11"/>
  <c r="G14" i="11"/>
  <c r="G23" i="10"/>
  <c r="G22" i="10"/>
  <c r="G21" i="10"/>
  <c r="G20" i="10"/>
  <c r="G19" i="10"/>
  <c r="G18" i="10"/>
  <c r="G17" i="10"/>
  <c r="G16" i="10"/>
  <c r="G15" i="10"/>
  <c r="G14" i="10"/>
  <c r="G23" i="9"/>
  <c r="G22" i="9"/>
  <c r="G21" i="9"/>
  <c r="G20" i="9"/>
  <c r="G19" i="9"/>
  <c r="G18" i="9"/>
  <c r="G17" i="9"/>
  <c r="G16" i="9"/>
  <c r="G15" i="9"/>
  <c r="G14" i="9"/>
  <c r="G23" i="5"/>
  <c r="G22" i="5"/>
  <c r="G21" i="5"/>
  <c r="G20" i="5"/>
  <c r="G19" i="5"/>
  <c r="G18" i="5"/>
  <c r="G17" i="5"/>
  <c r="G16" i="5"/>
  <c r="G15" i="5"/>
  <c r="G14" i="5"/>
  <c r="G23" i="15"/>
  <c r="G22" i="15"/>
  <c r="G21" i="15"/>
  <c r="G20" i="15"/>
  <c r="G19" i="15"/>
  <c r="G18" i="15"/>
  <c r="G17" i="15"/>
  <c r="G16" i="15"/>
  <c r="G15" i="15"/>
  <c r="G14" i="15"/>
  <c r="C8" i="14" l="1"/>
  <c r="C7" i="14"/>
  <c r="C8" i="13"/>
  <c r="C7" i="13"/>
  <c r="C8" i="12"/>
  <c r="C7" i="12"/>
  <c r="C8" i="11"/>
  <c r="C7" i="11"/>
  <c r="C8" i="10"/>
  <c r="C7" i="10"/>
  <c r="C8" i="9"/>
  <c r="C7" i="9"/>
  <c r="C7" i="5"/>
  <c r="C8" i="5"/>
  <c r="A8" i="17"/>
  <c r="A7" i="17"/>
  <c r="A6" i="17"/>
  <c r="C6" i="14"/>
  <c r="C6" i="13"/>
  <c r="C6" i="12"/>
  <c r="C6" i="11"/>
  <c r="C6" i="10"/>
  <c r="C6" i="9"/>
  <c r="C6" i="5"/>
  <c r="D25" i="15"/>
  <c r="D28" i="15" s="1"/>
  <c r="D11" i="5" s="1"/>
  <c r="F22" i="15"/>
  <c r="F21" i="15"/>
  <c r="F20" i="15"/>
  <c r="F19" i="15"/>
  <c r="F18" i="15"/>
  <c r="F17" i="15"/>
  <c r="F16" i="15"/>
  <c r="F15" i="15"/>
  <c r="F14" i="15"/>
  <c r="D25" i="12"/>
  <c r="F15" i="12"/>
  <c r="F16" i="12"/>
  <c r="F17" i="12"/>
  <c r="F18" i="12"/>
  <c r="F19" i="12"/>
  <c r="F20" i="12"/>
  <c r="F21" i="12"/>
  <c r="F22" i="12"/>
  <c r="F14" i="12"/>
  <c r="F14" i="14"/>
  <c r="D24" i="14" s="1"/>
  <c r="D30" i="14" s="1"/>
  <c r="F22" i="13"/>
  <c r="F21" i="13"/>
  <c r="F20" i="13"/>
  <c r="F19" i="13"/>
  <c r="F18" i="13"/>
  <c r="F17" i="13"/>
  <c r="F16" i="13"/>
  <c r="F15" i="13"/>
  <c r="F14" i="13"/>
  <c r="D25" i="14"/>
  <c r="D25" i="13"/>
  <c r="D25" i="11"/>
  <c r="F23" i="11"/>
  <c r="F22" i="11"/>
  <c r="F21" i="11"/>
  <c r="F20" i="11"/>
  <c r="F19" i="11"/>
  <c r="F18" i="11"/>
  <c r="F17" i="11"/>
  <c r="F16" i="11"/>
  <c r="F15" i="11"/>
  <c r="F14" i="11"/>
  <c r="D25" i="10"/>
  <c r="F23" i="10"/>
  <c r="F22" i="10"/>
  <c r="F21" i="10"/>
  <c r="F20" i="10"/>
  <c r="F19" i="10"/>
  <c r="F18" i="10"/>
  <c r="F17" i="10"/>
  <c r="F16" i="10"/>
  <c r="F15" i="10"/>
  <c r="F14" i="10"/>
  <c r="F23" i="9"/>
  <c r="D25" i="9"/>
  <c r="F22" i="9"/>
  <c r="F21" i="9"/>
  <c r="F20" i="9"/>
  <c r="F19" i="9"/>
  <c r="F18" i="9"/>
  <c r="F17" i="9"/>
  <c r="F16" i="9"/>
  <c r="F15" i="9"/>
  <c r="F14" i="9"/>
  <c r="D25" i="5"/>
  <c r="F14" i="5"/>
  <c r="F15" i="5"/>
  <c r="F16" i="5"/>
  <c r="F17" i="5"/>
  <c r="F18" i="5"/>
  <c r="F19" i="5"/>
  <c r="F20" i="5"/>
  <c r="F21" i="5"/>
  <c r="F22" i="5"/>
  <c r="D19" i="17"/>
  <c r="D24" i="13" l="1"/>
  <c r="D30" i="13" s="1"/>
  <c r="D24" i="12"/>
  <c r="D30" i="12" s="1"/>
  <c r="D24" i="11"/>
  <c r="D30" i="11" s="1"/>
  <c r="D24" i="10"/>
  <c r="D30" i="10" s="1"/>
  <c r="D24" i="9"/>
  <c r="D30" i="9" s="1"/>
  <c r="D24" i="5"/>
  <c r="D30" i="5" s="1"/>
  <c r="D28" i="5"/>
  <c r="D11" i="9" s="1"/>
  <c r="D24" i="15"/>
  <c r="D14" i="17"/>
  <c r="D16" i="17"/>
  <c r="D13" i="17"/>
  <c r="D18" i="17"/>
  <c r="D15" i="17"/>
  <c r="D17" i="17"/>
  <c r="D30" i="15" l="1"/>
  <c r="D27" i="15"/>
  <c r="D28" i="9"/>
  <c r="D11" i="10" s="1"/>
  <c r="D28" i="10" s="1"/>
  <c r="D11" i="11" s="1"/>
  <c r="D28" i="11" s="1"/>
  <c r="D11" i="12" s="1"/>
  <c r="D28" i="12" s="1"/>
  <c r="D11" i="13" s="1"/>
  <c r="D28" i="13" s="1"/>
  <c r="D11" i="14" s="1"/>
  <c r="D28" i="14" s="1"/>
  <c r="D12" i="17"/>
  <c r="D31" i="15" l="1"/>
  <c r="D10" i="5"/>
  <c r="D27" i="5" s="1"/>
  <c r="E12" i="17"/>
  <c r="D12" i="5" l="1"/>
  <c r="D10" i="9"/>
  <c r="D27" i="9" s="1"/>
  <c r="D31" i="5"/>
  <c r="E13" i="17"/>
  <c r="D12" i="9" l="1"/>
  <c r="D10" i="10"/>
  <c r="D27" i="10" s="1"/>
  <c r="D31" i="9"/>
  <c r="E14" i="17"/>
  <c r="D12" i="10" l="1"/>
  <c r="D31" i="10"/>
  <c r="D10" i="11"/>
  <c r="D27" i="11" s="1"/>
  <c r="E15" i="17"/>
  <c r="D12" i="11" l="1"/>
  <c r="D31" i="11"/>
  <c r="D10" i="12"/>
  <c r="D27" i="12" s="1"/>
  <c r="E16" i="17"/>
  <c r="D12" i="12" l="1"/>
  <c r="D10" i="13"/>
  <c r="D27" i="13" s="1"/>
  <c r="D31" i="12"/>
  <c r="E17" i="17"/>
  <c r="D12" i="13" l="1"/>
  <c r="D10" i="14"/>
  <c r="D27" i="14" s="1"/>
  <c r="D31" i="14" s="1"/>
  <c r="D31" i="13"/>
  <c r="E19" i="17"/>
  <c r="E18" i="17"/>
  <c r="D20" i="17" l="1"/>
  <c r="D12" i="14"/>
  <c r="F6" i="15" l="1"/>
  <c r="F7" i="15"/>
  <c r="F8" i="15"/>
  <c r="F6" i="5"/>
  <c r="F7" i="5"/>
  <c r="F8" i="5"/>
  <c r="F6" i="9"/>
  <c r="F7" i="9"/>
  <c r="F8" i="9"/>
  <c r="F6" i="10"/>
  <c r="F7" i="10"/>
  <c r="F8" i="10"/>
  <c r="F6" i="11"/>
  <c r="F7" i="11"/>
  <c r="F8" i="11"/>
  <c r="F6" i="12"/>
  <c r="F7" i="12"/>
  <c r="F8" i="12"/>
  <c r="F6" i="13"/>
  <c r="F7" i="13"/>
  <c r="F8" i="13"/>
  <c r="F6" i="14"/>
  <c r="F7" i="14"/>
  <c r="F8" i="14"/>
  <c r="D6" i="17"/>
  <c r="D7" i="17"/>
  <c r="D8" i="17"/>
  <c r="A9" i="17"/>
</calcChain>
</file>

<file path=xl/sharedStrings.xml><?xml version="1.0" encoding="utf-8"?>
<sst xmlns="http://schemas.openxmlformats.org/spreadsheetml/2006/main" count="658" uniqueCount="202">
  <si>
    <t>Grade</t>
  </si>
  <si>
    <t>Gr. Pt.</t>
  </si>
  <si>
    <t>A+</t>
  </si>
  <si>
    <t>A</t>
  </si>
  <si>
    <t>B+</t>
  </si>
  <si>
    <t>B</t>
  </si>
  <si>
    <t>C</t>
  </si>
  <si>
    <t>D</t>
  </si>
  <si>
    <t>F</t>
  </si>
  <si>
    <t>Subject Name</t>
  </si>
  <si>
    <t>Credits</t>
  </si>
  <si>
    <t>Grade Value</t>
  </si>
  <si>
    <t>Previous Grade Points</t>
  </si>
  <si>
    <t>Previous Credits</t>
  </si>
  <si>
    <t>Previous CGPA</t>
  </si>
  <si>
    <t>Grade Points</t>
  </si>
  <si>
    <t>Credits in Current Semester</t>
  </si>
  <si>
    <t>Sub Code</t>
  </si>
  <si>
    <t>PUNJABI UNIVERSITY,PATIALA</t>
  </si>
  <si>
    <t>Grade Points in Current Semester</t>
  </si>
  <si>
    <t>SGPA of Current Semester</t>
  </si>
  <si>
    <t>S. No.</t>
  </si>
  <si>
    <t>Total Grade Points Till Current Semester</t>
  </si>
  <si>
    <t>Total Credits Till Current Semester</t>
  </si>
  <si>
    <t>DEPARTMENT OF MECHANICAL ENGINEERING</t>
  </si>
  <si>
    <t>HSS 101</t>
  </si>
  <si>
    <t>ECE 102</t>
  </si>
  <si>
    <t>BAS 103</t>
  </si>
  <si>
    <t xml:space="preserve">BAS 104 </t>
  </si>
  <si>
    <t xml:space="preserve">Applied Physics – II  </t>
  </si>
  <si>
    <t>BAS 105</t>
  </si>
  <si>
    <t>Applied Mathematics – II</t>
  </si>
  <si>
    <t>HSS 151</t>
  </si>
  <si>
    <t>MCE 151</t>
  </si>
  <si>
    <t>BAS 153</t>
  </si>
  <si>
    <t>BAS 154</t>
  </si>
  <si>
    <t xml:space="preserve">Applied Physics – II Lab </t>
  </si>
  <si>
    <t>CGPA (after 2nd Semester)</t>
  </si>
  <si>
    <t>CGPA (after 3rd Semester)</t>
  </si>
  <si>
    <t>BAS 201</t>
  </si>
  <si>
    <t>Numerical Methods and Applications</t>
  </si>
  <si>
    <t>BAS 202</t>
  </si>
  <si>
    <t>Operations Research</t>
  </si>
  <si>
    <t>MCE 251</t>
  </si>
  <si>
    <t>MCE 202</t>
  </si>
  <si>
    <t>Basic Thermodynamics</t>
  </si>
  <si>
    <t>MCE 203</t>
  </si>
  <si>
    <t>Strength of Materials</t>
  </si>
  <si>
    <t>MCE 204</t>
  </si>
  <si>
    <t>Manufacturing Technology</t>
  </si>
  <si>
    <t>BAS 251</t>
  </si>
  <si>
    <t>MCE 253</t>
  </si>
  <si>
    <t>MCE 254</t>
  </si>
  <si>
    <t xml:space="preserve">Environmental Science </t>
  </si>
  <si>
    <t>(HEAD - MECHANICAL ENGG.)</t>
  </si>
  <si>
    <t>CGPA (after 4th Semester)</t>
  </si>
  <si>
    <t>HSS 201</t>
  </si>
  <si>
    <t>Management Practices &amp; Organisational Behaviour</t>
  </si>
  <si>
    <t>ECE 205</t>
  </si>
  <si>
    <t>Measurement Science and Techniques</t>
  </si>
  <si>
    <t>MCE 205</t>
  </si>
  <si>
    <t xml:space="preserve">Theory of Machines  </t>
  </si>
  <si>
    <t>MCE 206</t>
  </si>
  <si>
    <t>Fluid Mechanics</t>
  </si>
  <si>
    <t>MCE 207</t>
  </si>
  <si>
    <t>Applied Thermodynamics</t>
  </si>
  <si>
    <t>MCE 208</t>
  </si>
  <si>
    <t>Machine Design-I</t>
  </si>
  <si>
    <t>ECE 255</t>
  </si>
  <si>
    <t>MCE 256</t>
  </si>
  <si>
    <t>MCE 257</t>
  </si>
  <si>
    <t>CGPA (after 5th Semester)</t>
  </si>
  <si>
    <t>CPE 206</t>
  </si>
  <si>
    <t xml:space="preserve">MCE 301 </t>
  </si>
  <si>
    <t xml:space="preserve">Machine Design – II </t>
  </si>
  <si>
    <t>MCE 302</t>
  </si>
  <si>
    <t>Dynamics of Machines</t>
  </si>
  <si>
    <t>MCE 303</t>
  </si>
  <si>
    <t>Heat and Mass Transfer</t>
  </si>
  <si>
    <t>MCE 304</t>
  </si>
  <si>
    <t xml:space="preserve">Industrial Metallurgy and Materials </t>
  </si>
  <si>
    <t>CPE 256</t>
  </si>
  <si>
    <t>MCE 352</t>
  </si>
  <si>
    <t>MCE 353</t>
  </si>
  <si>
    <t>STG 351</t>
  </si>
  <si>
    <t>PROJECT</t>
  </si>
  <si>
    <t>CGPA (after 8th Semester)</t>
  </si>
  <si>
    <t>CGPA (after 7th Semester)</t>
  </si>
  <si>
    <t>CGPA (after 6th Semester)</t>
  </si>
  <si>
    <t>Detain</t>
  </si>
  <si>
    <t>Marks</t>
  </si>
  <si>
    <t>MCE 305</t>
  </si>
  <si>
    <t>Industrial Engineering (Elective – I)</t>
  </si>
  <si>
    <t>PRJ-451</t>
  </si>
  <si>
    <t>91-100</t>
  </si>
  <si>
    <t>81-90</t>
  </si>
  <si>
    <t>71-80</t>
  </si>
  <si>
    <t>61-70</t>
  </si>
  <si>
    <t>51-60</t>
  </si>
  <si>
    <t>Outstanding</t>
  </si>
  <si>
    <t>Excellent</t>
  </si>
  <si>
    <t>Very Good</t>
  </si>
  <si>
    <t>Good</t>
  </si>
  <si>
    <t>Average</t>
  </si>
  <si>
    <t>Fail</t>
  </si>
  <si>
    <t>Detained</t>
  </si>
  <si>
    <t>O</t>
  </si>
  <si>
    <t>41-50</t>
  </si>
  <si>
    <t>Above Average</t>
  </si>
  <si>
    <t>Computer Programming</t>
  </si>
  <si>
    <t>Basic Electrical Engineering</t>
  </si>
  <si>
    <t>Manufacturing Processes</t>
  </si>
  <si>
    <t>Applied Physics – I</t>
  </si>
  <si>
    <t>Applied Mathematics – I</t>
  </si>
  <si>
    <t>Computer Programming Lab</t>
  </si>
  <si>
    <t>Applied Physics - I Lab</t>
  </si>
  <si>
    <t>Manufacturing Processes Lab</t>
  </si>
  <si>
    <t>Electrical and Electronics Lab</t>
  </si>
  <si>
    <t>CPE 101</t>
  </si>
  <si>
    <t>ECE 101</t>
  </si>
  <si>
    <t>MCE 102</t>
  </si>
  <si>
    <t>BAS 101</t>
  </si>
  <si>
    <t>BAS 102</t>
  </si>
  <si>
    <t>CPE 151</t>
  </si>
  <si>
    <t>BAS 151</t>
  </si>
  <si>
    <t>MCE 152</t>
  </si>
  <si>
    <t>ECE 153</t>
  </si>
  <si>
    <t>Roll No.:</t>
  </si>
  <si>
    <t>Batch:</t>
  </si>
  <si>
    <t>Registration No.:</t>
  </si>
  <si>
    <t>Name of Candidate:</t>
  </si>
  <si>
    <t>Basic Electronics Engineering</t>
  </si>
  <si>
    <t>Applied Chemistry Lab</t>
  </si>
  <si>
    <t>Communication Skills</t>
  </si>
  <si>
    <t>Applied Chemistry</t>
  </si>
  <si>
    <t>Communication Skills Lab</t>
  </si>
  <si>
    <t>Engineering Graphics</t>
  </si>
  <si>
    <t>Machine Drawing</t>
  </si>
  <si>
    <t>Numerical Methods and Applications Lab</t>
  </si>
  <si>
    <t>Strength of Materials Lab</t>
  </si>
  <si>
    <t>Manufacturing Technology Lab</t>
  </si>
  <si>
    <t>Measurement Science and Techniques Lab</t>
  </si>
  <si>
    <t>Fluid Mechanics Lab</t>
  </si>
  <si>
    <t>Applied Thermodynamics Lab</t>
  </si>
  <si>
    <t>Visual Programming using VB.Net</t>
  </si>
  <si>
    <t>Visual Programming using VB.NET Lab</t>
  </si>
  <si>
    <t>Dynamics of Machines  Lab</t>
  </si>
  <si>
    <t>Heat and Mass Transfer Lab</t>
  </si>
  <si>
    <t>Summer Training</t>
  </si>
  <si>
    <t>MCE 306</t>
  </si>
  <si>
    <t>MCE 307</t>
  </si>
  <si>
    <t>MCE 308</t>
  </si>
  <si>
    <t>MCE 309</t>
  </si>
  <si>
    <t>MCE 356</t>
  </si>
  <si>
    <t>MCD 357</t>
  </si>
  <si>
    <t>MCE 358</t>
  </si>
  <si>
    <t>MCE 310</t>
  </si>
  <si>
    <t>MCE 314</t>
  </si>
  <si>
    <t>Computer Aided Design</t>
  </si>
  <si>
    <t>Machining Science</t>
  </si>
  <si>
    <t>Refrigeration and Air Conditioning</t>
  </si>
  <si>
    <t>Mechanical Vibrations</t>
  </si>
  <si>
    <t>Computer Aided Design Lab</t>
  </si>
  <si>
    <t>Machining Science Lab</t>
  </si>
  <si>
    <t>Refrigeration and Air Conditioning Lab</t>
  </si>
  <si>
    <t>Industrial Automation &amp; Robotics</t>
  </si>
  <si>
    <t>Industrial Quality Control</t>
  </si>
  <si>
    <t>MCE 401</t>
  </si>
  <si>
    <t>MCE 402</t>
  </si>
  <si>
    <t>MCE 403</t>
  </si>
  <si>
    <t>MCE 404</t>
  </si>
  <si>
    <t>MCE 451</t>
  </si>
  <si>
    <t>MCE 452</t>
  </si>
  <si>
    <t>MCE 454</t>
  </si>
  <si>
    <t>MCE 407</t>
  </si>
  <si>
    <t>MCE 415</t>
  </si>
  <si>
    <t>Computer Integrated Manufacturing Systems</t>
  </si>
  <si>
    <t>Fluid Machines</t>
  </si>
  <si>
    <t>Automobile Engineering</t>
  </si>
  <si>
    <t>IC Engines</t>
  </si>
  <si>
    <t>Computer Integrated Manufacturing Systems Lab</t>
  </si>
  <si>
    <t>Fluid Machines Lab</t>
  </si>
  <si>
    <t>IC Engines Lab</t>
  </si>
  <si>
    <t>Production Planning &amp; Control</t>
  </si>
  <si>
    <t>Non Conventional Energy Resources</t>
  </si>
  <si>
    <t>PROVISIONAL –CUM-CHARACTER CERTIFICATE</t>
  </si>
  <si>
    <t>Father's Name:</t>
  </si>
  <si>
    <t>Mother's Name:</t>
  </si>
  <si>
    <t>Semester</t>
  </si>
  <si>
    <t>SGPA</t>
  </si>
  <si>
    <t>CGPA</t>
  </si>
  <si>
    <t>Overall CGPA:</t>
  </si>
  <si>
    <t>His moral character was found good during the above said period in the University.</t>
  </si>
  <si>
    <t>Ref. No.:</t>
  </si>
  <si>
    <t>Dated:</t>
  </si>
  <si>
    <t>………………………….</t>
  </si>
  <si>
    <t>ABC</t>
  </si>
  <si>
    <t>XYZ</t>
  </si>
  <si>
    <t>PQR</t>
  </si>
  <si>
    <t>PROVISIONAL RESULT OF B.TECH 1ST SEMESTER (Mechanical Engineering)</t>
  </si>
  <si>
    <t>P</t>
  </si>
  <si>
    <t>Fair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</si>
</sst>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0"/>
      <name val="Arial"/>
      <family val="2"/>
    </font>
    <font>
      <b/>
      <sz val="11"/>
      <color indexed="8"/>
      <name val="Calibri"/>
      <family val="2"/>
    </font>
    <font>
      <sz val="11"/>
      <color indexed="8"/>
      <name val="Cambria"/>
      <family val="1"/>
    </font>
    <font>
      <b/>
      <sz val="14"/>
      <color indexed="8"/>
      <name val="Calibri"/>
      <family val="2"/>
    </font>
    <font>
      <b/>
      <sz val="13"/>
      <color indexed="8"/>
      <name val="Calibri"/>
      <family val="2"/>
    </font>
    <font>
      <sz val="8"/>
      <name val="Calibri"/>
      <family val="2"/>
    </font>
    <font>
      <sz val="11"/>
      <color theme="0"/>
      <name val="Calibri"/>
      <family val="2"/>
      <scheme val="minor"/>
    </font>
    <font>
      <b/>
      <sz val="11"/>
      <color theme="1"/>
      <name val="Calibri"/>
      <family val="2"/>
      <scheme val="minor"/>
    </font>
    <font>
      <sz val="11"/>
      <color theme="1"/>
      <name val="Times New Roman"/>
      <family val="1"/>
    </font>
    <font>
      <sz val="12"/>
      <color theme="1"/>
      <name val="Times New Roman"/>
      <family val="1"/>
    </font>
    <font>
      <sz val="12"/>
      <color theme="1"/>
      <name val="Calibri"/>
      <family val="2"/>
      <scheme val="minor"/>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70">
    <xf numFmtId="0" fontId="0" fillId="0" borderId="0" xfId="0"/>
    <xf numFmtId="0" fontId="1" fillId="2" borderId="1" xfId="0" applyFont="1" applyFill="1" applyBorder="1" applyAlignment="1">
      <alignment horizontal="center"/>
    </xf>
    <xf numFmtId="0" fontId="0" fillId="3" borderId="1" xfId="0" applyFill="1" applyBorder="1" applyAlignment="1">
      <alignment horizontal="center"/>
    </xf>
    <xf numFmtId="0" fontId="0" fillId="0" borderId="0" xfId="0" applyAlignment="1">
      <alignment horizontal="center"/>
    </xf>
    <xf numFmtId="0" fontId="0" fillId="0" borderId="1" xfId="0" applyBorder="1"/>
    <xf numFmtId="0" fontId="0" fillId="0" borderId="2" xfId="0" applyBorder="1"/>
    <xf numFmtId="0" fontId="0" fillId="0" borderId="1" xfId="0" applyBorder="1" applyAlignment="1">
      <alignment horizontal="center"/>
    </xf>
    <xf numFmtId="0" fontId="2" fillId="0" borderId="0" xfId="0" applyFont="1"/>
    <xf numFmtId="0" fontId="3" fillId="0" borderId="1" xfId="0" applyFont="1" applyBorder="1" applyAlignment="1">
      <alignment horizontal="center"/>
    </xf>
    <xf numFmtId="2"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2" fillId="0" borderId="0" xfId="0" applyFont="1" applyBorder="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center" wrapText="1"/>
    </xf>
    <xf numFmtId="2" fontId="0" fillId="0" borderId="0" xfId="0" applyNumberForma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Border="1" applyAlignment="1">
      <alignment wrapText="1"/>
    </xf>
    <xf numFmtId="0" fontId="0" fillId="0" borderId="0" xfId="0" applyBorder="1" applyAlignment="1">
      <alignment wrapText="1"/>
    </xf>
    <xf numFmtId="0" fontId="0" fillId="0" borderId="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0" fillId="0" borderId="5" xfId="0" applyBorder="1"/>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9" fillId="0" borderId="3" xfId="0" applyFont="1" applyBorder="1" applyAlignment="1">
      <alignment horizontal="justify" vertical="center" wrapText="1"/>
    </xf>
    <xf numFmtId="0" fontId="9" fillId="0" borderId="3" xfId="0" applyFont="1" applyBorder="1" applyAlignment="1">
      <alignment vertical="center" wrapText="1"/>
    </xf>
    <xf numFmtId="0" fontId="0" fillId="0" borderId="5" xfId="0" applyBorder="1" applyAlignment="1">
      <alignment horizontal="center"/>
    </xf>
    <xf numFmtId="2" fontId="0" fillId="0" borderId="0" xfId="0" applyNumberFormat="1" applyFont="1" applyBorder="1" applyAlignment="1">
      <alignment horizontal="center"/>
    </xf>
    <xf numFmtId="0" fontId="10" fillId="0" borderId="1" xfId="0" applyFont="1" applyBorder="1" applyAlignment="1">
      <alignment horizontal="justify"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0" fillId="0" borderId="4"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3" xfId="0" applyFill="1" applyBorder="1" applyAlignment="1">
      <alignment horizontal="center"/>
    </xf>
    <xf numFmtId="0" fontId="10" fillId="0" borderId="3" xfId="0" applyFont="1" applyBorder="1" applyAlignment="1">
      <alignment horizontal="justify" vertical="center" wrapText="1"/>
    </xf>
    <xf numFmtId="0" fontId="10" fillId="0" borderId="3" xfId="0" applyFont="1" applyBorder="1" applyAlignment="1">
      <alignment vertical="center" wrapText="1"/>
    </xf>
    <xf numFmtId="2" fontId="0" fillId="0" borderId="1" xfId="0" applyNumberFormat="1" applyBorder="1" applyAlignment="1">
      <alignment horizontal="center"/>
    </xf>
    <xf numFmtId="0" fontId="0" fillId="0" borderId="0" xfId="0" applyAlignment="1">
      <alignment horizontal="left"/>
    </xf>
    <xf numFmtId="164" fontId="9" fillId="0" borderId="1" xfId="0" applyNumberFormat="1" applyFont="1" applyBorder="1" applyAlignment="1">
      <alignment horizontal="center" vertical="center" wrapText="1"/>
    </xf>
    <xf numFmtId="0" fontId="0" fillId="0" borderId="0" xfId="0" applyAlignment="1">
      <alignment horizontal="right"/>
    </xf>
    <xf numFmtId="0" fontId="0" fillId="0" borderId="0" xfId="0" applyAlignment="1">
      <alignment horizontal="right"/>
    </xf>
    <xf numFmtId="164" fontId="10" fillId="0" borderId="1" xfId="0" applyNumberFormat="1" applyFont="1" applyBorder="1" applyAlignment="1">
      <alignment horizontal="center" vertical="center" wrapText="1"/>
    </xf>
    <xf numFmtId="164" fontId="0" fillId="0" borderId="5" xfId="0" applyNumberFormat="1" applyBorder="1" applyAlignment="1">
      <alignment horizontal="center" vertical="center"/>
    </xf>
    <xf numFmtId="164" fontId="0" fillId="0" borderId="5" xfId="0" applyNumberFormat="1" applyBorder="1" applyAlignment="1">
      <alignment horizontal="center"/>
    </xf>
    <xf numFmtId="0" fontId="0" fillId="0" borderId="0" xfId="0" applyAlignment="1"/>
    <xf numFmtId="0" fontId="8" fillId="0" borderId="7" xfId="0" applyFont="1" applyBorder="1" applyAlignment="1">
      <alignment horizontal="right"/>
    </xf>
    <xf numFmtId="0" fontId="8" fillId="0" borderId="6" xfId="0" applyFont="1" applyBorder="1" applyAlignment="1">
      <alignment horizontal="center"/>
    </xf>
    <xf numFmtId="0" fontId="0" fillId="0" borderId="6" xfId="0" applyBorder="1" applyAlignment="1">
      <alignment horizontal="center"/>
    </xf>
    <xf numFmtId="2" fontId="0" fillId="0" borderId="6" xfId="0" applyNumberFormat="1" applyBorder="1" applyAlignment="1">
      <alignment horizontal="center"/>
    </xf>
    <xf numFmtId="0" fontId="0" fillId="0" borderId="6" xfId="0" applyFont="1" applyBorder="1" applyAlignment="1">
      <alignment horizontal="center"/>
    </xf>
    <xf numFmtId="2" fontId="0" fillId="0" borderId="6" xfId="0" applyNumberFormat="1" applyFont="1" applyBorder="1" applyAlignment="1">
      <alignment horizontal="center"/>
    </xf>
    <xf numFmtId="0" fontId="8" fillId="0" borderId="7" xfId="0" applyFont="1" applyBorder="1" applyAlignment="1">
      <alignment horizontal="left"/>
    </xf>
    <xf numFmtId="2" fontId="8" fillId="0" borderId="7" xfId="0" applyNumberFormat="1" applyFont="1" applyBorder="1" applyAlignment="1">
      <alignment horizontal="left"/>
    </xf>
    <xf numFmtId="0" fontId="7" fillId="0" borderId="0" xfId="0" applyFont="1"/>
    <xf numFmtId="0" fontId="7" fillId="0" borderId="0" xfId="0" applyFont="1" applyAlignment="1">
      <alignment horizontal="center"/>
    </xf>
    <xf numFmtId="0" fontId="7" fillId="0" borderId="0" xfId="0" applyFont="1" applyAlignment="1"/>
    <xf numFmtId="0" fontId="11" fillId="0" borderId="0" xfId="0" applyFont="1"/>
    <xf numFmtId="0" fontId="5"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right"/>
    </xf>
    <xf numFmtId="0" fontId="11" fillId="0" borderId="0" xfId="0" applyFont="1" applyAlignment="1">
      <alignment wrapText="1"/>
    </xf>
    <xf numFmtId="164" fontId="0" fillId="0" borderId="1"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view="pageBreakPreview" zoomScale="115" zoomScaleNormal="100" zoomScaleSheetLayoutView="115" workbookViewId="0">
      <selection activeCell="D15" sqref="D15"/>
    </sheetView>
  </sheetViews>
  <sheetFormatPr defaultRowHeight="15" x14ac:dyDescent="0.25"/>
  <cols>
    <col min="1" max="1" width="6.5703125" customWidth="1"/>
    <col min="2" max="2" width="11.28515625" customWidth="1"/>
    <col min="3" max="3" width="33.28515625" customWidth="1"/>
    <col min="4" max="4" width="8.42578125" style="3" customWidth="1"/>
    <col min="5" max="5" width="10.28515625" style="3" customWidth="1"/>
    <col min="6" max="6" width="11.140625" style="3" customWidth="1"/>
    <col min="7" max="7" width="8.5703125" style="3" customWidth="1"/>
  </cols>
  <sheetData>
    <row r="1" spans="1:7" ht="18.75" x14ac:dyDescent="0.3">
      <c r="A1" s="65" t="s">
        <v>24</v>
      </c>
      <c r="B1" s="65"/>
      <c r="C1" s="65"/>
      <c r="D1" s="65"/>
      <c r="E1" s="65"/>
      <c r="F1" s="65"/>
      <c r="G1" s="65"/>
    </row>
    <row r="2" spans="1:7" ht="18.75" x14ac:dyDescent="0.3">
      <c r="A2" s="65" t="s">
        <v>18</v>
      </c>
      <c r="B2" s="65"/>
      <c r="C2" s="65"/>
      <c r="D2" s="65"/>
      <c r="E2" s="65"/>
      <c r="F2" s="65"/>
      <c r="G2" s="65"/>
    </row>
    <row r="4" spans="1:7" ht="17.25" x14ac:dyDescent="0.3">
      <c r="A4" s="66" t="s">
        <v>199</v>
      </c>
      <c r="B4" s="66"/>
      <c r="C4" s="66"/>
      <c r="D4" s="66"/>
      <c r="E4" s="66"/>
      <c r="F4" s="66"/>
      <c r="G4" s="66"/>
    </row>
    <row r="5" spans="1:7" x14ac:dyDescent="0.25">
      <c r="A5" s="3"/>
      <c r="B5" s="3"/>
      <c r="C5" s="3"/>
    </row>
    <row r="6" spans="1:7" x14ac:dyDescent="0.25">
      <c r="A6" s="67" t="s">
        <v>130</v>
      </c>
      <c r="B6" s="67"/>
      <c r="C6" t="s">
        <v>196</v>
      </c>
      <c r="E6" s="46" t="s">
        <v>127</v>
      </c>
      <c r="F6" s="44">
        <f ca="1">'1'!F6</f>
        <v>1234</v>
      </c>
    </row>
    <row r="7" spans="1:7" x14ac:dyDescent="0.25">
      <c r="A7" s="46"/>
      <c r="B7" s="46" t="s">
        <v>186</v>
      </c>
      <c r="C7" t="s">
        <v>197</v>
      </c>
      <c r="E7" s="46" t="s">
        <v>129</v>
      </c>
      <c r="F7" s="44" t="str">
        <f ca="1">'1'!F7</f>
        <v>7141-14-000</v>
      </c>
    </row>
    <row r="8" spans="1:7" x14ac:dyDescent="0.25">
      <c r="B8" s="46" t="s">
        <v>187</v>
      </c>
      <c r="C8" t="s">
        <v>198</v>
      </c>
      <c r="E8" s="46" t="s">
        <v>128</v>
      </c>
      <c r="F8" s="44" t="str">
        <f ca="1">'1'!F8</f>
        <v>2014-2018</v>
      </c>
    </row>
    <row r="10" spans="1:7" x14ac:dyDescent="0.25">
      <c r="C10" s="4" t="s">
        <v>12</v>
      </c>
      <c r="D10" s="6">
        <v>0</v>
      </c>
    </row>
    <row r="11" spans="1:7" x14ac:dyDescent="0.25">
      <c r="C11" s="4" t="s">
        <v>13</v>
      </c>
      <c r="D11" s="6">
        <v>0</v>
      </c>
    </row>
    <row r="12" spans="1:7" x14ac:dyDescent="0.25">
      <c r="C12" s="5" t="s">
        <v>14</v>
      </c>
      <c r="D12" s="9">
        <v>0</v>
      </c>
    </row>
    <row r="13" spans="1:7" s="15" customFormat="1" ht="30" x14ac:dyDescent="0.25">
      <c r="A13" s="14" t="s">
        <v>21</v>
      </c>
      <c r="B13" s="25" t="s">
        <v>17</v>
      </c>
      <c r="C13" s="26" t="s">
        <v>9</v>
      </c>
      <c r="D13" s="26" t="s">
        <v>10</v>
      </c>
      <c r="E13" s="13" t="s">
        <v>0</v>
      </c>
      <c r="F13" s="13" t="s">
        <v>11</v>
      </c>
      <c r="G13" s="14" t="s">
        <v>15</v>
      </c>
    </row>
    <row r="14" spans="1:7" x14ac:dyDescent="0.25">
      <c r="A14" s="23">
        <v>1</v>
      </c>
      <c r="B14" s="28" t="s">
        <v>118</v>
      </c>
      <c r="C14" s="30" t="s">
        <v>109</v>
      </c>
      <c r="D14" s="45">
        <v>3.5</v>
      </c>
      <c r="E14" s="24" t="s">
        <v>6</v>
      </c>
      <c r="F14" s="8">
        <f t="shared" ref="F14:F22" si="0">IF(E14="","",INDEX($C$40:$C$48,MATCH(E14,$A$40:$A$48,0)))</f>
        <v>5</v>
      </c>
      <c r="G14" s="69">
        <f>IF(F14="",0,D14*F14)</f>
        <v>17.5</v>
      </c>
    </row>
    <row r="15" spans="1:7" x14ac:dyDescent="0.25">
      <c r="A15" s="23">
        <v>2</v>
      </c>
      <c r="B15" s="28" t="s">
        <v>119</v>
      </c>
      <c r="C15" s="30" t="s">
        <v>110</v>
      </c>
      <c r="D15" s="45">
        <v>3.5</v>
      </c>
      <c r="E15" s="24" t="s">
        <v>2</v>
      </c>
      <c r="F15" s="8">
        <f t="shared" si="0"/>
        <v>9</v>
      </c>
      <c r="G15" s="69">
        <f t="shared" ref="G15:G23" si="1">IF(F15="",0,D15*F15)</f>
        <v>31.5</v>
      </c>
    </row>
    <row r="16" spans="1:7" x14ac:dyDescent="0.25">
      <c r="A16" s="23">
        <v>3</v>
      </c>
      <c r="B16" s="28" t="s">
        <v>120</v>
      </c>
      <c r="C16" s="30" t="s">
        <v>111</v>
      </c>
      <c r="D16" s="45">
        <v>3</v>
      </c>
      <c r="E16" s="24" t="s">
        <v>3</v>
      </c>
      <c r="F16" s="8">
        <f t="shared" si="0"/>
        <v>8</v>
      </c>
      <c r="G16" s="69">
        <f t="shared" si="1"/>
        <v>24</v>
      </c>
    </row>
    <row r="17" spans="1:7" x14ac:dyDescent="0.25">
      <c r="A17" s="23">
        <v>4</v>
      </c>
      <c r="B17" s="28" t="s">
        <v>121</v>
      </c>
      <c r="C17" s="30" t="s">
        <v>112</v>
      </c>
      <c r="D17" s="45">
        <v>3.5</v>
      </c>
      <c r="E17" s="24" t="s">
        <v>2</v>
      </c>
      <c r="F17" s="8">
        <f t="shared" si="0"/>
        <v>9</v>
      </c>
      <c r="G17" s="69">
        <f t="shared" si="1"/>
        <v>31.5</v>
      </c>
    </row>
    <row r="18" spans="1:7" x14ac:dyDescent="0.25">
      <c r="A18" s="23">
        <v>5</v>
      </c>
      <c r="B18" s="29" t="s">
        <v>122</v>
      </c>
      <c r="C18" s="31" t="s">
        <v>113</v>
      </c>
      <c r="D18" s="45">
        <v>3.5</v>
      </c>
      <c r="E18" s="24" t="s">
        <v>4</v>
      </c>
      <c r="F18" s="8">
        <f t="shared" si="0"/>
        <v>7</v>
      </c>
      <c r="G18" s="69">
        <f t="shared" si="1"/>
        <v>24.5</v>
      </c>
    </row>
    <row r="19" spans="1:7" x14ac:dyDescent="0.25">
      <c r="A19" s="23">
        <v>6</v>
      </c>
      <c r="B19" s="28" t="s">
        <v>123</v>
      </c>
      <c r="C19" s="30" t="s">
        <v>114</v>
      </c>
      <c r="D19" s="45">
        <v>1</v>
      </c>
      <c r="E19" s="24" t="s">
        <v>3</v>
      </c>
      <c r="F19" s="8">
        <f t="shared" si="0"/>
        <v>8</v>
      </c>
      <c r="G19" s="69">
        <f t="shared" si="1"/>
        <v>8</v>
      </c>
    </row>
    <row r="20" spans="1:7" x14ac:dyDescent="0.25">
      <c r="A20" s="23">
        <v>7</v>
      </c>
      <c r="B20" s="28" t="s">
        <v>124</v>
      </c>
      <c r="C20" s="31" t="s">
        <v>115</v>
      </c>
      <c r="D20" s="45">
        <v>1</v>
      </c>
      <c r="E20" s="24" t="s">
        <v>4</v>
      </c>
      <c r="F20" s="8">
        <f t="shared" si="0"/>
        <v>7</v>
      </c>
      <c r="G20" s="69">
        <f t="shared" si="1"/>
        <v>7</v>
      </c>
    </row>
    <row r="21" spans="1:7" x14ac:dyDescent="0.25">
      <c r="A21" s="23">
        <v>8</v>
      </c>
      <c r="B21" s="28" t="s">
        <v>125</v>
      </c>
      <c r="C21" s="30" t="s">
        <v>116</v>
      </c>
      <c r="D21" s="45">
        <v>1.5</v>
      </c>
      <c r="E21" s="24" t="s">
        <v>2</v>
      </c>
      <c r="F21" s="8">
        <f t="shared" si="0"/>
        <v>9</v>
      </c>
      <c r="G21" s="69">
        <f t="shared" si="1"/>
        <v>13.5</v>
      </c>
    </row>
    <row r="22" spans="1:7" x14ac:dyDescent="0.25">
      <c r="A22" s="23">
        <v>9</v>
      </c>
      <c r="B22" s="29" t="s">
        <v>126</v>
      </c>
      <c r="C22" s="31" t="s">
        <v>117</v>
      </c>
      <c r="D22" s="45">
        <v>1</v>
      </c>
      <c r="E22" s="24" t="s">
        <v>2</v>
      </c>
      <c r="F22" s="8">
        <f t="shared" si="0"/>
        <v>9</v>
      </c>
      <c r="G22" s="69">
        <f t="shared" si="1"/>
        <v>9</v>
      </c>
    </row>
    <row r="23" spans="1:7" ht="19.5" customHeight="1" x14ac:dyDescent="0.25">
      <c r="A23" s="22">
        <v>10</v>
      </c>
      <c r="B23" s="27"/>
      <c r="C23" s="27"/>
      <c r="D23" s="32"/>
      <c r="E23" s="24"/>
      <c r="F23" s="8"/>
      <c r="G23" s="69">
        <f t="shared" si="1"/>
        <v>0</v>
      </c>
    </row>
    <row r="24" spans="1:7" s="11" customFormat="1" x14ac:dyDescent="0.25">
      <c r="C24" s="20" t="s">
        <v>19</v>
      </c>
      <c r="D24" s="19">
        <f>SUM(G14:G23)</f>
        <v>166.5</v>
      </c>
      <c r="F24" s="16"/>
      <c r="G24" s="10"/>
    </row>
    <row r="25" spans="1:7" s="11" customFormat="1" x14ac:dyDescent="0.25">
      <c r="C25" s="18" t="s">
        <v>16</v>
      </c>
      <c r="D25" s="19">
        <f>SUM(D14:D23)</f>
        <v>21.5</v>
      </c>
      <c r="E25" s="16"/>
      <c r="F25" s="16"/>
      <c r="G25" s="10"/>
    </row>
    <row r="26" spans="1:7" s="11" customFormat="1" x14ac:dyDescent="0.25">
      <c r="C26" s="20"/>
      <c r="D26" s="19"/>
      <c r="F26" s="16"/>
      <c r="G26" s="10"/>
    </row>
    <row r="27" spans="1:7" s="11" customFormat="1" ht="30" x14ac:dyDescent="0.25">
      <c r="C27" s="21" t="s">
        <v>22</v>
      </c>
      <c r="D27" s="33">
        <f>D10+D24</f>
        <v>166.5</v>
      </c>
      <c r="F27" s="16"/>
      <c r="G27" s="10"/>
    </row>
    <row r="28" spans="1:7" s="11" customFormat="1" x14ac:dyDescent="0.25">
      <c r="C28" s="21" t="s">
        <v>23</v>
      </c>
      <c r="D28" s="19">
        <f>D11+D25</f>
        <v>21.5</v>
      </c>
      <c r="F28" s="16"/>
      <c r="G28" s="10"/>
    </row>
    <row r="29" spans="1:7" ht="15" customHeight="1" x14ac:dyDescent="0.25">
      <c r="C29" s="12"/>
      <c r="D29" s="10"/>
      <c r="E29" s="16"/>
      <c r="F29" s="16"/>
      <c r="G29" s="10"/>
    </row>
    <row r="30" spans="1:7" x14ac:dyDescent="0.25">
      <c r="C30" s="11" t="s">
        <v>20</v>
      </c>
      <c r="D30" s="17">
        <f>D24/D25</f>
        <v>7.7441860465116283</v>
      </c>
    </row>
    <row r="31" spans="1:7" x14ac:dyDescent="0.25">
      <c r="C31" s="11" t="s">
        <v>37</v>
      </c>
      <c r="D31" s="17">
        <f>D27/D28</f>
        <v>7.7441860465116283</v>
      </c>
    </row>
    <row r="36" spans="1:4" s="3" customFormat="1" x14ac:dyDescent="0.25">
      <c r="A36" s="7" t="s">
        <v>54</v>
      </c>
      <c r="B36"/>
      <c r="C36"/>
    </row>
    <row r="39" spans="1:4" s="3" customFormat="1" x14ac:dyDescent="0.25">
      <c r="A39" s="1" t="s">
        <v>0</v>
      </c>
      <c r="B39" s="1" t="s">
        <v>90</v>
      </c>
      <c r="C39" s="1" t="s">
        <v>1</v>
      </c>
    </row>
    <row r="40" spans="1:4" s="3" customFormat="1" x14ac:dyDescent="0.25">
      <c r="A40" s="2" t="s">
        <v>106</v>
      </c>
      <c r="B40" s="2" t="s">
        <v>94</v>
      </c>
      <c r="C40" s="2">
        <v>10</v>
      </c>
      <c r="D40" s="44" t="s">
        <v>99</v>
      </c>
    </row>
    <row r="41" spans="1:4" s="3" customFormat="1" x14ac:dyDescent="0.25">
      <c r="A41" s="2" t="s">
        <v>2</v>
      </c>
      <c r="B41" s="2" t="s">
        <v>95</v>
      </c>
      <c r="C41" s="2">
        <v>9</v>
      </c>
      <c r="D41" s="44" t="s">
        <v>100</v>
      </c>
    </row>
    <row r="42" spans="1:4" s="3" customFormat="1" x14ac:dyDescent="0.25">
      <c r="A42" s="2" t="s">
        <v>3</v>
      </c>
      <c r="B42" s="2" t="s">
        <v>96</v>
      </c>
      <c r="C42" s="2">
        <v>8</v>
      </c>
      <c r="D42" s="44" t="s">
        <v>101</v>
      </c>
    </row>
    <row r="43" spans="1:4" s="3" customFormat="1" x14ac:dyDescent="0.25">
      <c r="A43" s="2" t="s">
        <v>4</v>
      </c>
      <c r="B43" s="2" t="s">
        <v>97</v>
      </c>
      <c r="C43" s="2">
        <v>7</v>
      </c>
      <c r="D43" s="44" t="s">
        <v>102</v>
      </c>
    </row>
    <row r="44" spans="1:4" s="3" customFormat="1" x14ac:dyDescent="0.25">
      <c r="A44" s="2" t="s">
        <v>5</v>
      </c>
      <c r="B44" s="2" t="s">
        <v>98</v>
      </c>
      <c r="C44" s="2">
        <v>6</v>
      </c>
      <c r="D44" s="44" t="s">
        <v>108</v>
      </c>
    </row>
    <row r="45" spans="1:4" s="3" customFormat="1" x14ac:dyDescent="0.25">
      <c r="A45" s="2" t="s">
        <v>6</v>
      </c>
      <c r="B45" s="2" t="s">
        <v>107</v>
      </c>
      <c r="C45" s="2">
        <v>5</v>
      </c>
      <c r="D45" s="44" t="s">
        <v>103</v>
      </c>
    </row>
    <row r="46" spans="1:4" s="3" customFormat="1" x14ac:dyDescent="0.25">
      <c r="A46" s="2" t="s">
        <v>200</v>
      </c>
      <c r="B46" s="2">
        <v>40</v>
      </c>
      <c r="C46" s="2">
        <v>4</v>
      </c>
      <c r="D46" s="44" t="s">
        <v>201</v>
      </c>
    </row>
    <row r="47" spans="1:4" s="3" customFormat="1" x14ac:dyDescent="0.25">
      <c r="A47" s="2" t="s">
        <v>8</v>
      </c>
      <c r="B47" s="2" t="s">
        <v>104</v>
      </c>
      <c r="C47" s="2">
        <v>0</v>
      </c>
      <c r="D47" s="44" t="s">
        <v>104</v>
      </c>
    </row>
    <row r="48" spans="1:4" s="3" customFormat="1" x14ac:dyDescent="0.25">
      <c r="A48" s="2" t="s">
        <v>7</v>
      </c>
      <c r="B48" s="2" t="s">
        <v>89</v>
      </c>
      <c r="C48" s="2">
        <v>0</v>
      </c>
      <c r="D48" s="44" t="s">
        <v>105</v>
      </c>
    </row>
  </sheetData>
  <mergeCells count="4">
    <mergeCell ref="A1:G1"/>
    <mergeCell ref="A2:G2"/>
    <mergeCell ref="A4:G4"/>
    <mergeCell ref="A6:B6"/>
  </mergeCells>
  <dataValidations count="1">
    <dataValidation type="list" allowBlank="1" showInputMessage="1" showErrorMessage="1" sqref="E14:E23">
      <formula1>$A$40:$A$48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topLeftCell="A16" zoomScale="115" zoomScaleNormal="100" zoomScaleSheetLayoutView="115" workbookViewId="0">
      <selection activeCell="G14" sqref="G14:G23"/>
    </sheetView>
  </sheetViews>
  <sheetFormatPr defaultRowHeight="15" x14ac:dyDescent="0.25"/>
  <cols>
    <col min="1" max="1" width="6.5703125" customWidth="1"/>
    <col min="2" max="2" width="11.7109375" customWidth="1"/>
    <col min="3" max="3" width="33.28515625" customWidth="1"/>
    <col min="4" max="4" width="8.42578125" style="3" customWidth="1"/>
    <col min="5" max="5" width="10.28515625" style="3" customWidth="1"/>
    <col min="6" max="6" width="11.140625" style="3" customWidth="1"/>
    <col min="7" max="7" width="8.5703125" style="3" customWidth="1"/>
  </cols>
  <sheetData>
    <row r="1" spans="1:7" ht="18.75" x14ac:dyDescent="0.3">
      <c r="A1" s="65" t="s">
        <v>24</v>
      </c>
      <c r="B1" s="65"/>
      <c r="C1" s="65"/>
      <c r="D1" s="65"/>
      <c r="E1" s="65"/>
      <c r="F1" s="65"/>
      <c r="G1" s="65"/>
    </row>
    <row r="2" spans="1:7" ht="18.75" x14ac:dyDescent="0.3">
      <c r="A2" s="65" t="s">
        <v>18</v>
      </c>
      <c r="B2" s="65"/>
      <c r="C2" s="65"/>
      <c r="D2" s="65"/>
      <c r="E2" s="65"/>
      <c r="F2" s="65"/>
      <c r="G2" s="65"/>
    </row>
    <row r="4" spans="1:7" ht="17.25" x14ac:dyDescent="0.3">
      <c r="A4" s="66" t="s">
        <v>199</v>
      </c>
      <c r="B4" s="66"/>
      <c r="C4" s="66"/>
      <c r="D4" s="66"/>
      <c r="E4" s="66"/>
      <c r="F4" s="66"/>
      <c r="G4" s="66"/>
    </row>
    <row r="5" spans="1:7" x14ac:dyDescent="0.25">
      <c r="A5" s="3"/>
      <c r="B5" s="3"/>
      <c r="C5" s="3"/>
    </row>
    <row r="6" spans="1:7" x14ac:dyDescent="0.25">
      <c r="B6" s="46" t="s">
        <v>130</v>
      </c>
      <c r="C6" t="str">
        <f>'1'!C6</f>
        <v>ABC</v>
      </c>
      <c r="E6" s="46" t="s">
        <v>127</v>
      </c>
      <c r="F6" s="44">
        <f ca="1">'1'!F6</f>
        <v>1234</v>
      </c>
    </row>
    <row r="7" spans="1:7" x14ac:dyDescent="0.25">
      <c r="A7" s="46"/>
      <c r="B7" s="46" t="s">
        <v>186</v>
      </c>
      <c r="C7" t="str">
        <f>'1'!C7</f>
        <v>XYZ</v>
      </c>
      <c r="E7" s="46" t="s">
        <v>129</v>
      </c>
      <c r="F7" s="44" t="str">
        <f ca="1">'1'!F7</f>
        <v>7141-14-000</v>
      </c>
    </row>
    <row r="8" spans="1:7" x14ac:dyDescent="0.25">
      <c r="B8" s="46" t="s">
        <v>187</v>
      </c>
      <c r="C8" t="str">
        <f>'1'!C8</f>
        <v>PQR</v>
      </c>
      <c r="E8" s="46" t="s">
        <v>128</v>
      </c>
      <c r="F8" s="44" t="str">
        <f ca="1">'1'!F8</f>
        <v>2014-2018</v>
      </c>
    </row>
    <row r="10" spans="1:7" x14ac:dyDescent="0.25">
      <c r="C10" s="4" t="s">
        <v>12</v>
      </c>
      <c r="D10" s="43">
        <f>'1'!D27</f>
        <v>166.5</v>
      </c>
    </row>
    <row r="11" spans="1:7" x14ac:dyDescent="0.25">
      <c r="C11" s="4" t="s">
        <v>13</v>
      </c>
      <c r="D11" s="43">
        <f>'1'!D28</f>
        <v>21.5</v>
      </c>
    </row>
    <row r="12" spans="1:7" x14ac:dyDescent="0.25">
      <c r="C12" s="5" t="s">
        <v>14</v>
      </c>
      <c r="D12" s="43">
        <f>'1'!D31</f>
        <v>7.7441860465116283</v>
      </c>
    </row>
    <row r="13" spans="1:7" s="15" customFormat="1" ht="30" x14ac:dyDescent="0.25">
      <c r="A13" s="14" t="s">
        <v>21</v>
      </c>
      <c r="B13" s="25" t="s">
        <v>17</v>
      </c>
      <c r="C13" s="26" t="s">
        <v>9</v>
      </c>
      <c r="D13" s="26" t="s">
        <v>10</v>
      </c>
      <c r="E13" s="13" t="s">
        <v>0</v>
      </c>
      <c r="F13" s="13" t="s">
        <v>11</v>
      </c>
      <c r="G13" s="14" t="s">
        <v>15</v>
      </c>
    </row>
    <row r="14" spans="1:7" x14ac:dyDescent="0.25">
      <c r="A14" s="23">
        <v>1</v>
      </c>
      <c r="B14" s="28" t="s">
        <v>25</v>
      </c>
      <c r="C14" s="30" t="s">
        <v>133</v>
      </c>
      <c r="D14" s="45">
        <v>2.5</v>
      </c>
      <c r="E14" s="24" t="s">
        <v>106</v>
      </c>
      <c r="F14" s="8">
        <f t="shared" ref="F14:F22" si="0">IF(E14="","",INDEX($C$40:$C$48,MATCH(E14,$A$40:$A$48,0)))</f>
        <v>10</v>
      </c>
      <c r="G14" s="69">
        <f>IF(F14="",0,D14*F14)</f>
        <v>25</v>
      </c>
    </row>
    <row r="15" spans="1:7" x14ac:dyDescent="0.25">
      <c r="A15" s="23">
        <v>2</v>
      </c>
      <c r="B15" s="28" t="s">
        <v>26</v>
      </c>
      <c r="C15" s="30" t="s">
        <v>131</v>
      </c>
      <c r="D15" s="45">
        <v>3.5</v>
      </c>
      <c r="E15" s="24" t="s">
        <v>3</v>
      </c>
      <c r="F15" s="8">
        <f t="shared" si="0"/>
        <v>8</v>
      </c>
      <c r="G15" s="69">
        <f t="shared" ref="G15:G23" si="1">IF(F15="",0,D15*F15)</f>
        <v>28</v>
      </c>
    </row>
    <row r="16" spans="1:7" x14ac:dyDescent="0.25">
      <c r="A16" s="23">
        <v>3</v>
      </c>
      <c r="B16" s="28" t="s">
        <v>27</v>
      </c>
      <c r="C16" s="30" t="s">
        <v>134</v>
      </c>
      <c r="D16" s="45">
        <v>3.5</v>
      </c>
      <c r="E16" s="24" t="s">
        <v>5</v>
      </c>
      <c r="F16" s="8">
        <f t="shared" si="0"/>
        <v>6</v>
      </c>
      <c r="G16" s="69">
        <f t="shared" si="1"/>
        <v>21</v>
      </c>
    </row>
    <row r="17" spans="1:7" x14ac:dyDescent="0.25">
      <c r="A17" s="23">
        <v>4</v>
      </c>
      <c r="B17" s="28" t="s">
        <v>28</v>
      </c>
      <c r="C17" s="30" t="s">
        <v>29</v>
      </c>
      <c r="D17" s="45">
        <v>3.5</v>
      </c>
      <c r="E17" s="24" t="s">
        <v>4</v>
      </c>
      <c r="F17" s="8">
        <f t="shared" si="0"/>
        <v>7</v>
      </c>
      <c r="G17" s="69">
        <f t="shared" si="1"/>
        <v>24.5</v>
      </c>
    </row>
    <row r="18" spans="1:7" x14ac:dyDescent="0.25">
      <c r="A18" s="23">
        <v>5</v>
      </c>
      <c r="B18" s="29" t="s">
        <v>30</v>
      </c>
      <c r="C18" s="31" t="s">
        <v>31</v>
      </c>
      <c r="D18" s="45">
        <v>3.5</v>
      </c>
      <c r="E18" s="24" t="s">
        <v>3</v>
      </c>
      <c r="F18" s="8">
        <f t="shared" si="0"/>
        <v>8</v>
      </c>
      <c r="G18" s="69">
        <f t="shared" si="1"/>
        <v>28</v>
      </c>
    </row>
    <row r="19" spans="1:7" x14ac:dyDescent="0.25">
      <c r="A19" s="23">
        <v>6</v>
      </c>
      <c r="B19" s="28" t="s">
        <v>32</v>
      </c>
      <c r="C19" s="30" t="s">
        <v>135</v>
      </c>
      <c r="D19" s="45">
        <v>1</v>
      </c>
      <c r="E19" s="24" t="s">
        <v>2</v>
      </c>
      <c r="F19" s="8">
        <f t="shared" si="0"/>
        <v>9</v>
      </c>
      <c r="G19" s="69">
        <f t="shared" si="1"/>
        <v>9</v>
      </c>
    </row>
    <row r="20" spans="1:7" x14ac:dyDescent="0.25">
      <c r="A20" s="23">
        <v>7</v>
      </c>
      <c r="B20" s="28" t="s">
        <v>33</v>
      </c>
      <c r="C20" s="31" t="s">
        <v>136</v>
      </c>
      <c r="D20" s="45">
        <v>4</v>
      </c>
      <c r="E20" s="24" t="s">
        <v>2</v>
      </c>
      <c r="F20" s="8">
        <f t="shared" si="0"/>
        <v>9</v>
      </c>
      <c r="G20" s="69">
        <f t="shared" si="1"/>
        <v>36</v>
      </c>
    </row>
    <row r="21" spans="1:7" x14ac:dyDescent="0.25">
      <c r="A21" s="23">
        <v>8</v>
      </c>
      <c r="B21" s="28" t="s">
        <v>34</v>
      </c>
      <c r="C21" s="30" t="s">
        <v>132</v>
      </c>
      <c r="D21" s="45">
        <v>1</v>
      </c>
      <c r="E21" s="24" t="s">
        <v>4</v>
      </c>
      <c r="F21" s="8">
        <f t="shared" si="0"/>
        <v>7</v>
      </c>
      <c r="G21" s="69">
        <f t="shared" si="1"/>
        <v>7</v>
      </c>
    </row>
    <row r="22" spans="1:7" x14ac:dyDescent="0.25">
      <c r="A22" s="23">
        <v>9</v>
      </c>
      <c r="B22" s="29" t="s">
        <v>35</v>
      </c>
      <c r="C22" s="31" t="s">
        <v>36</v>
      </c>
      <c r="D22" s="45">
        <v>1</v>
      </c>
      <c r="E22" s="24" t="s">
        <v>5</v>
      </c>
      <c r="F22" s="8">
        <f t="shared" si="0"/>
        <v>6</v>
      </c>
      <c r="G22" s="69">
        <f t="shared" si="1"/>
        <v>6</v>
      </c>
    </row>
    <row r="23" spans="1:7" ht="19.5" customHeight="1" x14ac:dyDescent="0.25">
      <c r="A23" s="22">
        <v>10</v>
      </c>
      <c r="B23" s="27"/>
      <c r="C23" s="27"/>
      <c r="D23" s="50"/>
      <c r="E23" s="24"/>
      <c r="F23" s="8"/>
      <c r="G23" s="69">
        <f t="shared" si="1"/>
        <v>0</v>
      </c>
    </row>
    <row r="24" spans="1:7" s="11" customFormat="1" x14ac:dyDescent="0.25">
      <c r="C24" s="20" t="s">
        <v>19</v>
      </c>
      <c r="D24" s="19">
        <f>SUM(G14:G23)</f>
        <v>184.5</v>
      </c>
      <c r="F24" s="16"/>
      <c r="G24" s="10"/>
    </row>
    <row r="25" spans="1:7" s="11" customFormat="1" x14ac:dyDescent="0.25">
      <c r="C25" s="18" t="s">
        <v>16</v>
      </c>
      <c r="D25" s="19">
        <f>SUM(D14:D23)</f>
        <v>23.5</v>
      </c>
      <c r="E25" s="16"/>
      <c r="F25" s="16"/>
      <c r="G25" s="10"/>
    </row>
    <row r="26" spans="1:7" s="11" customFormat="1" x14ac:dyDescent="0.25">
      <c r="C26" s="20"/>
      <c r="D26" s="19"/>
      <c r="F26" s="16"/>
      <c r="G26" s="10"/>
    </row>
    <row r="27" spans="1:7" s="11" customFormat="1" ht="30" x14ac:dyDescent="0.25">
      <c r="C27" s="21" t="s">
        <v>22</v>
      </c>
      <c r="D27" s="33">
        <f>D10+D24</f>
        <v>351</v>
      </c>
      <c r="F27" s="16"/>
      <c r="G27" s="10"/>
    </row>
    <row r="28" spans="1:7" s="11" customFormat="1" x14ac:dyDescent="0.25">
      <c r="C28" s="21" t="s">
        <v>23</v>
      </c>
      <c r="D28" s="19">
        <f>D11+D25</f>
        <v>45</v>
      </c>
      <c r="F28" s="16"/>
      <c r="G28" s="10"/>
    </row>
    <row r="29" spans="1:7" ht="15" customHeight="1" x14ac:dyDescent="0.25">
      <c r="C29" s="12"/>
      <c r="D29" s="10"/>
      <c r="E29" s="16"/>
      <c r="F29" s="16"/>
      <c r="G29" s="10"/>
    </row>
    <row r="30" spans="1:7" x14ac:dyDescent="0.25">
      <c r="C30" s="11" t="s">
        <v>20</v>
      </c>
      <c r="D30" s="17">
        <f>D24/D25</f>
        <v>7.8510638297872344</v>
      </c>
    </row>
    <row r="31" spans="1:7" x14ac:dyDescent="0.25">
      <c r="C31" s="11" t="s">
        <v>37</v>
      </c>
      <c r="D31" s="17">
        <f>D27/D28</f>
        <v>7.8</v>
      </c>
    </row>
    <row r="36" spans="1:4" x14ac:dyDescent="0.25">
      <c r="A36" s="7" t="s">
        <v>54</v>
      </c>
    </row>
    <row r="39" spans="1:4" x14ac:dyDescent="0.25">
      <c r="A39" s="1" t="s">
        <v>0</v>
      </c>
      <c r="B39" s="1" t="s">
        <v>90</v>
      </c>
      <c r="C39" s="1" t="s">
        <v>1</v>
      </c>
    </row>
    <row r="40" spans="1:4" x14ac:dyDescent="0.25">
      <c r="A40" s="2" t="s">
        <v>106</v>
      </c>
      <c r="B40" s="2" t="s">
        <v>94</v>
      </c>
      <c r="C40" s="2">
        <v>10</v>
      </c>
      <c r="D40" s="44" t="s">
        <v>99</v>
      </c>
    </row>
    <row r="41" spans="1:4" x14ac:dyDescent="0.25">
      <c r="A41" s="2" t="s">
        <v>2</v>
      </c>
      <c r="B41" s="2" t="s">
        <v>95</v>
      </c>
      <c r="C41" s="2">
        <v>9</v>
      </c>
      <c r="D41" s="44" t="s">
        <v>100</v>
      </c>
    </row>
    <row r="42" spans="1:4" x14ac:dyDescent="0.25">
      <c r="A42" s="2" t="s">
        <v>3</v>
      </c>
      <c r="B42" s="2" t="s">
        <v>96</v>
      </c>
      <c r="C42" s="2">
        <v>8</v>
      </c>
      <c r="D42" s="44" t="s">
        <v>101</v>
      </c>
    </row>
    <row r="43" spans="1:4" x14ac:dyDescent="0.25">
      <c r="A43" s="2" t="s">
        <v>4</v>
      </c>
      <c r="B43" s="2" t="s">
        <v>97</v>
      </c>
      <c r="C43" s="2">
        <v>7</v>
      </c>
      <c r="D43" s="44" t="s">
        <v>102</v>
      </c>
    </row>
    <row r="44" spans="1:4" x14ac:dyDescent="0.25">
      <c r="A44" s="2" t="s">
        <v>5</v>
      </c>
      <c r="B44" s="2" t="s">
        <v>98</v>
      </c>
      <c r="C44" s="2">
        <v>6</v>
      </c>
      <c r="D44" s="44" t="s">
        <v>108</v>
      </c>
    </row>
    <row r="45" spans="1:4" x14ac:dyDescent="0.25">
      <c r="A45" s="2" t="s">
        <v>6</v>
      </c>
      <c r="B45" s="2" t="s">
        <v>107</v>
      </c>
      <c r="C45" s="2">
        <v>5</v>
      </c>
      <c r="D45" s="44" t="s">
        <v>103</v>
      </c>
    </row>
    <row r="46" spans="1:4" x14ac:dyDescent="0.25">
      <c r="A46" s="2" t="s">
        <v>200</v>
      </c>
      <c r="B46" s="2">
        <v>40</v>
      </c>
      <c r="C46" s="2">
        <v>4</v>
      </c>
      <c r="D46" s="44" t="s">
        <v>201</v>
      </c>
    </row>
    <row r="47" spans="1:4" x14ac:dyDescent="0.25">
      <c r="A47" s="2" t="s">
        <v>8</v>
      </c>
      <c r="B47" s="2" t="s">
        <v>104</v>
      </c>
      <c r="C47" s="2">
        <v>0</v>
      </c>
      <c r="D47" s="44" t="s">
        <v>104</v>
      </c>
    </row>
    <row r="48" spans="1:4" x14ac:dyDescent="0.25">
      <c r="A48" s="2" t="s">
        <v>7</v>
      </c>
      <c r="B48" s="2" t="s">
        <v>89</v>
      </c>
      <c r="C48" s="2">
        <v>0</v>
      </c>
      <c r="D48" s="44" t="s">
        <v>105</v>
      </c>
    </row>
  </sheetData>
  <mergeCells count="3">
    <mergeCell ref="A1:G1"/>
    <mergeCell ref="A2:G2"/>
    <mergeCell ref="A4:G4"/>
  </mergeCells>
  <phoneticPr fontId="6" type="noConversion"/>
  <dataValidations count="1">
    <dataValidation type="list" allowBlank="1" showInputMessage="1" showErrorMessage="1" sqref="E14:E23">
      <formula1>$A$40:$A$48</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topLeftCell="A10" zoomScale="115" zoomScaleNormal="100" zoomScaleSheetLayoutView="115" workbookViewId="0">
      <selection activeCell="G14" sqref="G14:G23"/>
    </sheetView>
  </sheetViews>
  <sheetFormatPr defaultRowHeight="15" x14ac:dyDescent="0.25"/>
  <cols>
    <col min="1" max="1" width="6.5703125" customWidth="1"/>
    <col min="2" max="2" width="11.42578125" customWidth="1"/>
    <col min="3" max="3" width="35.5703125" customWidth="1"/>
    <col min="4" max="4" width="8.42578125" style="3" customWidth="1"/>
    <col min="5" max="5" width="10.140625" style="3" customWidth="1"/>
    <col min="6" max="6" width="11.140625" style="3" customWidth="1"/>
    <col min="7" max="7" width="8.5703125" style="3" customWidth="1"/>
  </cols>
  <sheetData>
    <row r="1" spans="1:7" ht="18.75" x14ac:dyDescent="0.3">
      <c r="A1" s="65" t="s">
        <v>24</v>
      </c>
      <c r="B1" s="65"/>
      <c r="C1" s="65"/>
      <c r="D1" s="65"/>
      <c r="E1" s="65"/>
      <c r="F1" s="65"/>
      <c r="G1" s="65"/>
    </row>
    <row r="2" spans="1:7" ht="18.75" x14ac:dyDescent="0.3">
      <c r="A2" s="65" t="s">
        <v>18</v>
      </c>
      <c r="B2" s="65"/>
      <c r="C2" s="65"/>
      <c r="D2" s="65"/>
      <c r="E2" s="65"/>
      <c r="F2" s="65"/>
      <c r="G2" s="65"/>
    </row>
    <row r="4" spans="1:7" ht="17.25" x14ac:dyDescent="0.3">
      <c r="A4" s="66" t="s">
        <v>199</v>
      </c>
      <c r="B4" s="66"/>
      <c r="C4" s="66"/>
      <c r="D4" s="66"/>
      <c r="E4" s="66"/>
      <c r="F4" s="66"/>
      <c r="G4" s="66"/>
    </row>
    <row r="5" spans="1:7" x14ac:dyDescent="0.25">
      <c r="A5" s="3"/>
      <c r="B5" s="3"/>
      <c r="C5" s="3"/>
    </row>
    <row r="6" spans="1:7" x14ac:dyDescent="0.25">
      <c r="A6" s="51"/>
      <c r="B6" s="46" t="s">
        <v>130</v>
      </c>
      <c r="C6" t="str">
        <f>'1'!C6</f>
        <v>ABC</v>
      </c>
      <c r="E6" s="46" t="s">
        <v>127</v>
      </c>
      <c r="F6" s="44">
        <f ca="1">'1'!F6</f>
        <v>1234</v>
      </c>
    </row>
    <row r="7" spans="1:7" x14ac:dyDescent="0.25">
      <c r="A7" s="46"/>
      <c r="B7" s="46" t="s">
        <v>186</v>
      </c>
      <c r="C7" t="str">
        <f>'1'!C7</f>
        <v>XYZ</v>
      </c>
      <c r="E7" s="46" t="s">
        <v>129</v>
      </c>
      <c r="F7" s="44" t="str">
        <f ca="1">'1'!F7</f>
        <v>7141-14-000</v>
      </c>
    </row>
    <row r="8" spans="1:7" x14ac:dyDescent="0.25">
      <c r="B8" s="46" t="s">
        <v>187</v>
      </c>
      <c r="C8" t="str">
        <f>'1'!C8</f>
        <v>PQR</v>
      </c>
      <c r="E8" s="46" t="s">
        <v>128</v>
      </c>
      <c r="F8" s="44" t="str">
        <f ca="1">'1'!F8</f>
        <v>2014-2018</v>
      </c>
    </row>
    <row r="10" spans="1:7" x14ac:dyDescent="0.25">
      <c r="C10" s="4" t="s">
        <v>12</v>
      </c>
      <c r="D10" s="43">
        <f>'2'!D27</f>
        <v>351</v>
      </c>
    </row>
    <row r="11" spans="1:7" x14ac:dyDescent="0.25">
      <c r="C11" s="4" t="s">
        <v>13</v>
      </c>
      <c r="D11" s="43">
        <f>'2'!D28</f>
        <v>45</v>
      </c>
    </row>
    <row r="12" spans="1:7" x14ac:dyDescent="0.25">
      <c r="C12" s="5" t="s">
        <v>14</v>
      </c>
      <c r="D12" s="43">
        <f>'2'!D31</f>
        <v>7.8</v>
      </c>
    </row>
    <row r="13" spans="1:7" s="15" customFormat="1" ht="30" x14ac:dyDescent="0.25">
      <c r="A13" s="14" t="s">
        <v>21</v>
      </c>
      <c r="B13" s="25" t="s">
        <v>17</v>
      </c>
      <c r="C13" s="26" t="s">
        <v>9</v>
      </c>
      <c r="D13" s="26" t="s">
        <v>10</v>
      </c>
      <c r="E13" s="13" t="s">
        <v>0</v>
      </c>
      <c r="F13" s="13" t="s">
        <v>11</v>
      </c>
      <c r="G13" s="14" t="s">
        <v>15</v>
      </c>
    </row>
    <row r="14" spans="1:7" ht="15.75" x14ac:dyDescent="0.25">
      <c r="A14" s="23">
        <v>1</v>
      </c>
      <c r="B14" s="34" t="s">
        <v>39</v>
      </c>
      <c r="C14" s="35" t="s">
        <v>40</v>
      </c>
      <c r="D14" s="48">
        <v>3.5</v>
      </c>
      <c r="E14" s="24" t="s">
        <v>3</v>
      </c>
      <c r="F14" s="38">
        <f t="shared" ref="F14:F23" si="0">IF(E14="","",INDEX($C$40:$C$48,MATCH(E14,$A$40:$A$48,0)))</f>
        <v>8</v>
      </c>
      <c r="G14" s="69">
        <f>IF(F14="",0,D14*F14)</f>
        <v>28</v>
      </c>
    </row>
    <row r="15" spans="1:7" ht="15.75" x14ac:dyDescent="0.25">
      <c r="A15" s="23">
        <v>2</v>
      </c>
      <c r="B15" s="34" t="s">
        <v>41</v>
      </c>
      <c r="C15" s="35" t="s">
        <v>42</v>
      </c>
      <c r="D15" s="48">
        <v>3.5</v>
      </c>
      <c r="E15" s="37" t="s">
        <v>4</v>
      </c>
      <c r="F15" s="38">
        <f t="shared" si="0"/>
        <v>7</v>
      </c>
      <c r="G15" s="69">
        <f t="shared" ref="G15:G23" si="1">IF(F15="",0,D15*F15)</f>
        <v>24.5</v>
      </c>
    </row>
    <row r="16" spans="1:7" ht="15.75" x14ac:dyDescent="0.25">
      <c r="A16" s="23">
        <v>3</v>
      </c>
      <c r="B16" s="34" t="s">
        <v>43</v>
      </c>
      <c r="C16" s="34" t="s">
        <v>137</v>
      </c>
      <c r="D16" s="48">
        <v>4</v>
      </c>
      <c r="E16" s="37" t="s">
        <v>4</v>
      </c>
      <c r="F16" s="38">
        <f t="shared" si="0"/>
        <v>7</v>
      </c>
      <c r="G16" s="69">
        <f t="shared" si="1"/>
        <v>28</v>
      </c>
    </row>
    <row r="17" spans="1:7" ht="15.75" x14ac:dyDescent="0.25">
      <c r="A17" s="23">
        <v>4</v>
      </c>
      <c r="B17" s="34" t="s">
        <v>44</v>
      </c>
      <c r="C17" s="34" t="s">
        <v>45</v>
      </c>
      <c r="D17" s="48">
        <v>3.5</v>
      </c>
      <c r="E17" s="37" t="s">
        <v>3</v>
      </c>
      <c r="F17" s="38">
        <f t="shared" si="0"/>
        <v>8</v>
      </c>
      <c r="G17" s="69">
        <f t="shared" si="1"/>
        <v>28</v>
      </c>
    </row>
    <row r="18" spans="1:7" ht="15.75" x14ac:dyDescent="0.25">
      <c r="A18" s="23">
        <v>5</v>
      </c>
      <c r="B18" s="34" t="s">
        <v>46</v>
      </c>
      <c r="C18" s="34" t="s">
        <v>47</v>
      </c>
      <c r="D18" s="48">
        <v>3.5</v>
      </c>
      <c r="E18" s="37" t="s">
        <v>4</v>
      </c>
      <c r="F18" s="38">
        <f t="shared" si="0"/>
        <v>7</v>
      </c>
      <c r="G18" s="69">
        <f t="shared" si="1"/>
        <v>24.5</v>
      </c>
    </row>
    <row r="19" spans="1:7" ht="15.75" x14ac:dyDescent="0.25">
      <c r="A19" s="23">
        <v>6</v>
      </c>
      <c r="B19" s="34" t="s">
        <v>48</v>
      </c>
      <c r="C19" s="34" t="s">
        <v>49</v>
      </c>
      <c r="D19" s="48">
        <v>3</v>
      </c>
      <c r="E19" s="37" t="s">
        <v>3</v>
      </c>
      <c r="F19" s="38">
        <f t="shared" si="0"/>
        <v>8</v>
      </c>
      <c r="G19" s="69">
        <f t="shared" si="1"/>
        <v>24</v>
      </c>
    </row>
    <row r="20" spans="1:7" ht="31.5" x14ac:dyDescent="0.25">
      <c r="A20" s="23">
        <v>7</v>
      </c>
      <c r="B20" s="34" t="s">
        <v>50</v>
      </c>
      <c r="C20" s="35" t="s">
        <v>138</v>
      </c>
      <c r="D20" s="48">
        <v>1</v>
      </c>
      <c r="E20" s="37" t="s">
        <v>3</v>
      </c>
      <c r="F20" s="38">
        <f t="shared" si="0"/>
        <v>8</v>
      </c>
      <c r="G20" s="69">
        <f t="shared" si="1"/>
        <v>8</v>
      </c>
    </row>
    <row r="21" spans="1:7" ht="15.75" x14ac:dyDescent="0.25">
      <c r="A21" s="23">
        <v>8</v>
      </c>
      <c r="B21" s="34" t="s">
        <v>51</v>
      </c>
      <c r="C21" s="34" t="s">
        <v>139</v>
      </c>
      <c r="D21" s="48">
        <v>1</v>
      </c>
      <c r="E21" s="37" t="s">
        <v>2</v>
      </c>
      <c r="F21" s="38">
        <f t="shared" si="0"/>
        <v>9</v>
      </c>
      <c r="G21" s="69">
        <f t="shared" si="1"/>
        <v>9</v>
      </c>
    </row>
    <row r="22" spans="1:7" ht="15.75" x14ac:dyDescent="0.25">
      <c r="A22" s="23">
        <v>9</v>
      </c>
      <c r="B22" s="34" t="s">
        <v>52</v>
      </c>
      <c r="C22" s="34" t="s">
        <v>140</v>
      </c>
      <c r="D22" s="48">
        <v>1</v>
      </c>
      <c r="E22" s="37" t="s">
        <v>3</v>
      </c>
      <c r="F22" s="38">
        <f t="shared" si="0"/>
        <v>8</v>
      </c>
      <c r="G22" s="69">
        <f t="shared" si="1"/>
        <v>8</v>
      </c>
    </row>
    <row r="23" spans="1:7" ht="19.5" customHeight="1" x14ac:dyDescent="0.25">
      <c r="A23" s="22">
        <v>10</v>
      </c>
      <c r="B23" s="27"/>
      <c r="C23" s="27" t="s">
        <v>53</v>
      </c>
      <c r="D23" s="49"/>
      <c r="E23" s="39" t="s">
        <v>6</v>
      </c>
      <c r="F23" s="38">
        <f t="shared" si="0"/>
        <v>5</v>
      </c>
      <c r="G23" s="69">
        <f t="shared" si="1"/>
        <v>0</v>
      </c>
    </row>
    <row r="24" spans="1:7" s="11" customFormat="1" x14ac:dyDescent="0.25">
      <c r="C24" s="20" t="s">
        <v>19</v>
      </c>
      <c r="D24" s="19">
        <f>SUM(G14:G23)</f>
        <v>182</v>
      </c>
      <c r="F24" s="16"/>
      <c r="G24" s="10"/>
    </row>
    <row r="25" spans="1:7" s="11" customFormat="1" x14ac:dyDescent="0.25">
      <c r="C25" s="18" t="s">
        <v>16</v>
      </c>
      <c r="D25" s="19">
        <f>SUM(D14:D23)</f>
        <v>24</v>
      </c>
      <c r="E25" s="16"/>
      <c r="F25" s="16"/>
      <c r="G25" s="10"/>
    </row>
    <row r="26" spans="1:7" s="11" customFormat="1" x14ac:dyDescent="0.25">
      <c r="C26" s="20"/>
      <c r="D26" s="19"/>
      <c r="F26" s="16"/>
      <c r="G26" s="10"/>
    </row>
    <row r="27" spans="1:7" s="11" customFormat="1" ht="30" x14ac:dyDescent="0.25">
      <c r="C27" s="21" t="s">
        <v>22</v>
      </c>
      <c r="D27" s="33">
        <f>D10+D24</f>
        <v>533</v>
      </c>
      <c r="F27" s="16"/>
      <c r="G27" s="10"/>
    </row>
    <row r="28" spans="1:7" s="11" customFormat="1" x14ac:dyDescent="0.25">
      <c r="C28" s="21" t="s">
        <v>23</v>
      </c>
      <c r="D28" s="33">
        <f>D11+D25</f>
        <v>69</v>
      </c>
      <c r="F28" s="16"/>
      <c r="G28" s="10"/>
    </row>
    <row r="29" spans="1:7" ht="15" customHeight="1" x14ac:dyDescent="0.25">
      <c r="C29" s="12"/>
      <c r="D29" s="10"/>
      <c r="E29" s="16"/>
      <c r="F29" s="16"/>
      <c r="G29" s="10"/>
    </row>
    <row r="30" spans="1:7" x14ac:dyDescent="0.25">
      <c r="C30" s="11" t="s">
        <v>20</v>
      </c>
      <c r="D30" s="17">
        <f>D24/D25</f>
        <v>7.583333333333333</v>
      </c>
    </row>
    <row r="31" spans="1:7" x14ac:dyDescent="0.25">
      <c r="C31" s="11" t="s">
        <v>38</v>
      </c>
      <c r="D31" s="17">
        <f>D27/D28</f>
        <v>7.72463768115942</v>
      </c>
    </row>
    <row r="37" spans="1:4" x14ac:dyDescent="0.25">
      <c r="A37" s="7" t="s">
        <v>54</v>
      </c>
    </row>
    <row r="39" spans="1:4" x14ac:dyDescent="0.25">
      <c r="A39" s="1" t="s">
        <v>0</v>
      </c>
      <c r="B39" s="1" t="s">
        <v>90</v>
      </c>
      <c r="C39" s="1" t="s">
        <v>1</v>
      </c>
    </row>
    <row r="40" spans="1:4" x14ac:dyDescent="0.25">
      <c r="A40" s="2" t="s">
        <v>106</v>
      </c>
      <c r="B40" s="2" t="s">
        <v>94</v>
      </c>
      <c r="C40" s="2">
        <v>10</v>
      </c>
      <c r="D40" s="44" t="s">
        <v>99</v>
      </c>
    </row>
    <row r="41" spans="1:4" x14ac:dyDescent="0.25">
      <c r="A41" s="2" t="s">
        <v>2</v>
      </c>
      <c r="B41" s="2" t="s">
        <v>95</v>
      </c>
      <c r="C41" s="2">
        <v>9</v>
      </c>
      <c r="D41" s="44" t="s">
        <v>100</v>
      </c>
    </row>
    <row r="42" spans="1:4" x14ac:dyDescent="0.25">
      <c r="A42" s="2" t="s">
        <v>3</v>
      </c>
      <c r="B42" s="2" t="s">
        <v>96</v>
      </c>
      <c r="C42" s="2">
        <v>8</v>
      </c>
      <c r="D42" s="44" t="s">
        <v>101</v>
      </c>
    </row>
    <row r="43" spans="1:4" x14ac:dyDescent="0.25">
      <c r="A43" s="2" t="s">
        <v>4</v>
      </c>
      <c r="B43" s="2" t="s">
        <v>97</v>
      </c>
      <c r="C43" s="2">
        <v>7</v>
      </c>
      <c r="D43" s="44" t="s">
        <v>102</v>
      </c>
    </row>
    <row r="44" spans="1:4" x14ac:dyDescent="0.25">
      <c r="A44" s="2" t="s">
        <v>5</v>
      </c>
      <c r="B44" s="2" t="s">
        <v>98</v>
      </c>
      <c r="C44" s="2">
        <v>6</v>
      </c>
      <c r="D44" s="44" t="s">
        <v>108</v>
      </c>
    </row>
    <row r="45" spans="1:4" x14ac:dyDescent="0.25">
      <c r="A45" s="2" t="s">
        <v>6</v>
      </c>
      <c r="B45" s="2" t="s">
        <v>107</v>
      </c>
      <c r="C45" s="2">
        <v>5</v>
      </c>
      <c r="D45" s="44" t="s">
        <v>103</v>
      </c>
    </row>
    <row r="46" spans="1:4" x14ac:dyDescent="0.25">
      <c r="A46" s="2" t="s">
        <v>200</v>
      </c>
      <c r="B46" s="2">
        <v>40</v>
      </c>
      <c r="C46" s="2">
        <v>4</v>
      </c>
      <c r="D46" s="44" t="s">
        <v>201</v>
      </c>
    </row>
    <row r="47" spans="1:4" x14ac:dyDescent="0.25">
      <c r="A47" s="2" t="s">
        <v>8</v>
      </c>
      <c r="B47" s="2" t="s">
        <v>104</v>
      </c>
      <c r="C47" s="2">
        <v>0</v>
      </c>
      <c r="D47" s="44" t="s">
        <v>104</v>
      </c>
    </row>
    <row r="48" spans="1:4" x14ac:dyDescent="0.25">
      <c r="A48" s="2" t="s">
        <v>7</v>
      </c>
      <c r="B48" s="2" t="s">
        <v>89</v>
      </c>
      <c r="C48" s="2">
        <v>0</v>
      </c>
      <c r="D48" s="44" t="s">
        <v>105</v>
      </c>
    </row>
  </sheetData>
  <mergeCells count="3">
    <mergeCell ref="A1:G1"/>
    <mergeCell ref="A2:G2"/>
    <mergeCell ref="A4:G4"/>
  </mergeCells>
  <dataValidations count="1">
    <dataValidation type="list" allowBlank="1" showInputMessage="1" showErrorMessage="1" sqref="E14:E23">
      <formula1>$A$40:$A$48</formula1>
    </dataValidation>
  </dataValidations>
  <pageMargins left="0.7" right="0.7" top="0.75" bottom="0.75" header="0.3" footer="0.3"/>
  <pageSetup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topLeftCell="A10" zoomScale="115" zoomScaleNormal="100" zoomScaleSheetLayoutView="115" workbookViewId="0">
      <selection activeCell="G14" sqref="G14:G23"/>
    </sheetView>
  </sheetViews>
  <sheetFormatPr defaultRowHeight="15" x14ac:dyDescent="0.25"/>
  <cols>
    <col min="1" max="1" width="6.5703125" customWidth="1"/>
    <col min="2" max="2" width="11.28515625" customWidth="1"/>
    <col min="3" max="3" width="35.5703125" customWidth="1"/>
    <col min="4" max="4" width="8.42578125" style="3" customWidth="1"/>
    <col min="5" max="5" width="10.42578125" style="3" customWidth="1"/>
    <col min="6" max="6" width="11.140625" style="3" customWidth="1"/>
    <col min="7" max="7" width="8.5703125" style="3" customWidth="1"/>
  </cols>
  <sheetData>
    <row r="1" spans="1:7" ht="18.75" x14ac:dyDescent="0.3">
      <c r="A1" s="65" t="s">
        <v>24</v>
      </c>
      <c r="B1" s="65"/>
      <c r="C1" s="65"/>
      <c r="D1" s="65"/>
      <c r="E1" s="65"/>
      <c r="F1" s="65"/>
      <c r="G1" s="65"/>
    </row>
    <row r="2" spans="1:7" ht="18.75" x14ac:dyDescent="0.3">
      <c r="A2" s="65" t="s">
        <v>18</v>
      </c>
      <c r="B2" s="65"/>
      <c r="C2" s="65"/>
      <c r="D2" s="65"/>
      <c r="E2" s="65"/>
      <c r="F2" s="65"/>
      <c r="G2" s="65"/>
    </row>
    <row r="4" spans="1:7" ht="17.25" x14ac:dyDescent="0.3">
      <c r="A4" s="66" t="s">
        <v>199</v>
      </c>
      <c r="B4" s="66"/>
      <c r="C4" s="66"/>
      <c r="D4" s="66"/>
      <c r="E4" s="66"/>
      <c r="F4" s="66"/>
      <c r="G4" s="66"/>
    </row>
    <row r="5" spans="1:7" x14ac:dyDescent="0.25">
      <c r="A5" s="3"/>
      <c r="B5" s="3"/>
      <c r="C5" s="3"/>
    </row>
    <row r="6" spans="1:7" x14ac:dyDescent="0.25">
      <c r="A6" s="51" t="s">
        <v>130</v>
      </c>
      <c r="B6" s="46" t="s">
        <v>130</v>
      </c>
      <c r="C6" t="str">
        <f>'1'!C6</f>
        <v>ABC</v>
      </c>
      <c r="E6" s="46" t="s">
        <v>127</v>
      </c>
      <c r="F6" s="44">
        <f ca="1">'1'!F6</f>
        <v>1234</v>
      </c>
    </row>
    <row r="7" spans="1:7" x14ac:dyDescent="0.25">
      <c r="A7" s="46"/>
      <c r="B7" s="46" t="s">
        <v>186</v>
      </c>
      <c r="C7" t="str">
        <f>'1'!C7</f>
        <v>XYZ</v>
      </c>
      <c r="E7" s="46" t="s">
        <v>129</v>
      </c>
      <c r="F7" s="44" t="str">
        <f ca="1">'1'!F7</f>
        <v>7141-14-000</v>
      </c>
    </row>
    <row r="8" spans="1:7" x14ac:dyDescent="0.25">
      <c r="B8" s="46" t="s">
        <v>187</v>
      </c>
      <c r="C8" t="str">
        <f>'1'!C8</f>
        <v>PQR</v>
      </c>
      <c r="E8" s="46" t="s">
        <v>128</v>
      </c>
      <c r="F8" s="44" t="str">
        <f ca="1">'1'!F8</f>
        <v>2014-2018</v>
      </c>
    </row>
    <row r="10" spans="1:7" x14ac:dyDescent="0.25">
      <c r="C10" s="4" t="s">
        <v>12</v>
      </c>
      <c r="D10" s="43">
        <f>'3'!D27</f>
        <v>533</v>
      </c>
    </row>
    <row r="11" spans="1:7" x14ac:dyDescent="0.25">
      <c r="C11" s="4" t="s">
        <v>13</v>
      </c>
      <c r="D11" s="43">
        <f>'3'!D28</f>
        <v>69</v>
      </c>
    </row>
    <row r="12" spans="1:7" x14ac:dyDescent="0.25">
      <c r="C12" s="5" t="s">
        <v>14</v>
      </c>
      <c r="D12" s="43">
        <f>'3'!D31</f>
        <v>7.72463768115942</v>
      </c>
    </row>
    <row r="13" spans="1:7" s="15" customFormat="1" ht="30" x14ac:dyDescent="0.25">
      <c r="A13" s="14" t="s">
        <v>21</v>
      </c>
      <c r="B13" s="25" t="s">
        <v>17</v>
      </c>
      <c r="C13" s="26" t="s">
        <v>9</v>
      </c>
      <c r="D13" s="26" t="s">
        <v>10</v>
      </c>
      <c r="E13" s="13" t="s">
        <v>0</v>
      </c>
      <c r="F13" s="13" t="s">
        <v>11</v>
      </c>
      <c r="G13" s="14" t="s">
        <v>15</v>
      </c>
    </row>
    <row r="14" spans="1:7" ht="31.5" x14ac:dyDescent="0.25">
      <c r="A14" s="23">
        <v>1</v>
      </c>
      <c r="B14" s="34" t="s">
        <v>56</v>
      </c>
      <c r="C14" s="34" t="s">
        <v>57</v>
      </c>
      <c r="D14" s="48">
        <v>3.5</v>
      </c>
      <c r="E14" s="37" t="s">
        <v>4</v>
      </c>
      <c r="F14" s="38">
        <f t="shared" ref="F14:F23" si="0">IF(E14="","",INDEX($C$40:$C$48,MATCH(E14,$A$40:$A$48,0)))</f>
        <v>7</v>
      </c>
      <c r="G14" s="69">
        <f>IF(F14="",0,D14*F14)</f>
        <v>24.5</v>
      </c>
    </row>
    <row r="15" spans="1:7" ht="15.75" x14ac:dyDescent="0.25">
      <c r="A15" s="23">
        <v>2</v>
      </c>
      <c r="B15" s="34" t="s">
        <v>58</v>
      </c>
      <c r="C15" s="34" t="s">
        <v>59</v>
      </c>
      <c r="D15" s="48">
        <v>3.5</v>
      </c>
      <c r="E15" s="37" t="s">
        <v>2</v>
      </c>
      <c r="F15" s="38">
        <f t="shared" si="0"/>
        <v>9</v>
      </c>
      <c r="G15" s="69">
        <f t="shared" ref="G15:G23" si="1">IF(F15="",0,D15*F15)</f>
        <v>31.5</v>
      </c>
    </row>
    <row r="16" spans="1:7" ht="15.75" x14ac:dyDescent="0.25">
      <c r="A16" s="23">
        <v>3</v>
      </c>
      <c r="B16" s="34" t="s">
        <v>60</v>
      </c>
      <c r="C16" s="35" t="s">
        <v>61</v>
      </c>
      <c r="D16" s="48">
        <v>3.5</v>
      </c>
      <c r="E16" s="37" t="s">
        <v>5</v>
      </c>
      <c r="F16" s="38">
        <f t="shared" si="0"/>
        <v>6</v>
      </c>
      <c r="G16" s="69">
        <f t="shared" si="1"/>
        <v>21</v>
      </c>
    </row>
    <row r="17" spans="1:7" ht="15.75" x14ac:dyDescent="0.25">
      <c r="A17" s="23">
        <v>4</v>
      </c>
      <c r="B17" s="34" t="s">
        <v>62</v>
      </c>
      <c r="C17" s="35" t="s">
        <v>63</v>
      </c>
      <c r="D17" s="48">
        <v>3.5</v>
      </c>
      <c r="E17" s="37" t="s">
        <v>4</v>
      </c>
      <c r="F17" s="38">
        <f t="shared" si="0"/>
        <v>7</v>
      </c>
      <c r="G17" s="69">
        <f t="shared" si="1"/>
        <v>24.5</v>
      </c>
    </row>
    <row r="18" spans="1:7" ht="15.75" x14ac:dyDescent="0.25">
      <c r="A18" s="23">
        <v>5</v>
      </c>
      <c r="B18" s="34" t="s">
        <v>64</v>
      </c>
      <c r="C18" s="35" t="s">
        <v>65</v>
      </c>
      <c r="D18" s="48">
        <v>3.5</v>
      </c>
      <c r="E18" s="37" t="s">
        <v>5</v>
      </c>
      <c r="F18" s="38">
        <f t="shared" si="0"/>
        <v>6</v>
      </c>
      <c r="G18" s="69">
        <f t="shared" si="1"/>
        <v>21</v>
      </c>
    </row>
    <row r="19" spans="1:7" ht="15.75" x14ac:dyDescent="0.25">
      <c r="A19" s="23">
        <v>6</v>
      </c>
      <c r="B19" s="34" t="s">
        <v>66</v>
      </c>
      <c r="C19" s="35" t="s">
        <v>67</v>
      </c>
      <c r="D19" s="48">
        <v>3.5</v>
      </c>
      <c r="E19" s="37" t="s">
        <v>6</v>
      </c>
      <c r="F19" s="38">
        <f t="shared" si="0"/>
        <v>5</v>
      </c>
      <c r="G19" s="69">
        <f t="shared" si="1"/>
        <v>17.5</v>
      </c>
    </row>
    <row r="20" spans="1:7" ht="31.5" x14ac:dyDescent="0.25">
      <c r="A20" s="23">
        <v>7</v>
      </c>
      <c r="B20" s="34" t="s">
        <v>68</v>
      </c>
      <c r="C20" s="34" t="s">
        <v>141</v>
      </c>
      <c r="D20" s="48">
        <v>1</v>
      </c>
      <c r="E20" s="37" t="s">
        <v>2</v>
      </c>
      <c r="F20" s="38">
        <f t="shared" si="0"/>
        <v>9</v>
      </c>
      <c r="G20" s="69">
        <f t="shared" si="1"/>
        <v>9</v>
      </c>
    </row>
    <row r="21" spans="1:7" ht="15.75" x14ac:dyDescent="0.25">
      <c r="A21" s="23">
        <v>8</v>
      </c>
      <c r="B21" s="34" t="s">
        <v>69</v>
      </c>
      <c r="C21" s="35" t="s">
        <v>142</v>
      </c>
      <c r="D21" s="48">
        <v>1</v>
      </c>
      <c r="E21" s="37" t="s">
        <v>3</v>
      </c>
      <c r="F21" s="38">
        <f t="shared" si="0"/>
        <v>8</v>
      </c>
      <c r="G21" s="69">
        <f t="shared" si="1"/>
        <v>8</v>
      </c>
    </row>
    <row r="22" spans="1:7" ht="15.75" x14ac:dyDescent="0.25">
      <c r="A22" s="23">
        <v>9</v>
      </c>
      <c r="B22" s="34" t="s">
        <v>70</v>
      </c>
      <c r="C22" s="35" t="s">
        <v>143</v>
      </c>
      <c r="D22" s="48">
        <v>1</v>
      </c>
      <c r="E22" s="37" t="s">
        <v>4</v>
      </c>
      <c r="F22" s="38">
        <f t="shared" si="0"/>
        <v>7</v>
      </c>
      <c r="G22" s="69">
        <f t="shared" si="1"/>
        <v>7</v>
      </c>
    </row>
    <row r="23" spans="1:7" ht="19.5" customHeight="1" x14ac:dyDescent="0.25">
      <c r="A23" s="22">
        <v>10</v>
      </c>
      <c r="B23" s="27"/>
      <c r="C23" s="27"/>
      <c r="D23" s="50"/>
      <c r="E23" s="6"/>
      <c r="F23" s="8" t="str">
        <f t="shared" si="0"/>
        <v/>
      </c>
      <c r="G23" s="69">
        <f t="shared" si="1"/>
        <v>0</v>
      </c>
    </row>
    <row r="24" spans="1:7" s="11" customFormat="1" x14ac:dyDescent="0.25">
      <c r="C24" s="20" t="s">
        <v>19</v>
      </c>
      <c r="D24" s="19">
        <f>SUM(G14:G23)</f>
        <v>164</v>
      </c>
      <c r="F24" s="16"/>
      <c r="G24" s="10"/>
    </row>
    <row r="25" spans="1:7" s="11" customFormat="1" x14ac:dyDescent="0.25">
      <c r="C25" s="18" t="s">
        <v>16</v>
      </c>
      <c r="D25" s="19">
        <f>SUM(D14:D23)</f>
        <v>24</v>
      </c>
      <c r="E25" s="16"/>
      <c r="F25" s="16"/>
      <c r="G25" s="10"/>
    </row>
    <row r="26" spans="1:7" s="11" customFormat="1" x14ac:dyDescent="0.25">
      <c r="C26" s="20"/>
      <c r="D26" s="19"/>
      <c r="F26" s="16"/>
      <c r="G26" s="10"/>
    </row>
    <row r="27" spans="1:7" s="11" customFormat="1" ht="30" x14ac:dyDescent="0.25">
      <c r="C27" s="21" t="s">
        <v>22</v>
      </c>
      <c r="D27" s="19">
        <f>D10+D24</f>
        <v>697</v>
      </c>
      <c r="F27" s="16"/>
      <c r="G27" s="10"/>
    </row>
    <row r="28" spans="1:7" s="11" customFormat="1" x14ac:dyDescent="0.25">
      <c r="C28" s="21" t="s">
        <v>23</v>
      </c>
      <c r="D28" s="19">
        <f>D11+D25</f>
        <v>93</v>
      </c>
      <c r="F28" s="16"/>
      <c r="G28" s="10"/>
    </row>
    <row r="29" spans="1:7" ht="15" customHeight="1" x14ac:dyDescent="0.25">
      <c r="C29" s="12"/>
      <c r="D29" s="10"/>
      <c r="E29" s="16"/>
      <c r="F29" s="16"/>
      <c r="G29" s="10"/>
    </row>
    <row r="30" spans="1:7" x14ac:dyDescent="0.25">
      <c r="C30" s="11" t="s">
        <v>20</v>
      </c>
      <c r="D30" s="17">
        <f>D24/D25</f>
        <v>6.833333333333333</v>
      </c>
    </row>
    <row r="31" spans="1:7" x14ac:dyDescent="0.25">
      <c r="C31" s="11" t="s">
        <v>55</v>
      </c>
      <c r="D31" s="17">
        <f>D27/D28</f>
        <v>7.4946236559139781</v>
      </c>
    </row>
    <row r="36" spans="1:4" x14ac:dyDescent="0.25">
      <c r="A36" s="7" t="s">
        <v>54</v>
      </c>
    </row>
    <row r="37" spans="1:4" x14ac:dyDescent="0.25">
      <c r="A37" s="7"/>
    </row>
    <row r="39" spans="1:4" x14ac:dyDescent="0.25">
      <c r="A39" s="1" t="s">
        <v>0</v>
      </c>
      <c r="B39" s="1" t="s">
        <v>90</v>
      </c>
      <c r="C39" s="1" t="s">
        <v>1</v>
      </c>
    </row>
    <row r="40" spans="1:4" x14ac:dyDescent="0.25">
      <c r="A40" s="2" t="s">
        <v>106</v>
      </c>
      <c r="B40" s="2" t="s">
        <v>94</v>
      </c>
      <c r="C40" s="2">
        <v>10</v>
      </c>
      <c r="D40" s="44" t="s">
        <v>99</v>
      </c>
    </row>
    <row r="41" spans="1:4" x14ac:dyDescent="0.25">
      <c r="A41" s="2" t="s">
        <v>2</v>
      </c>
      <c r="B41" s="2" t="s">
        <v>95</v>
      </c>
      <c r="C41" s="2">
        <v>9</v>
      </c>
      <c r="D41" s="44" t="s">
        <v>100</v>
      </c>
    </row>
    <row r="42" spans="1:4" x14ac:dyDescent="0.25">
      <c r="A42" s="2" t="s">
        <v>3</v>
      </c>
      <c r="B42" s="2" t="s">
        <v>96</v>
      </c>
      <c r="C42" s="2">
        <v>8</v>
      </c>
      <c r="D42" s="44" t="s">
        <v>101</v>
      </c>
    </row>
    <row r="43" spans="1:4" x14ac:dyDescent="0.25">
      <c r="A43" s="2" t="s">
        <v>4</v>
      </c>
      <c r="B43" s="2" t="s">
        <v>97</v>
      </c>
      <c r="C43" s="2">
        <v>7</v>
      </c>
      <c r="D43" s="44" t="s">
        <v>102</v>
      </c>
    </row>
    <row r="44" spans="1:4" x14ac:dyDescent="0.25">
      <c r="A44" s="2" t="s">
        <v>5</v>
      </c>
      <c r="B44" s="2" t="s">
        <v>98</v>
      </c>
      <c r="C44" s="2">
        <v>6</v>
      </c>
      <c r="D44" s="44" t="s">
        <v>108</v>
      </c>
    </row>
    <row r="45" spans="1:4" x14ac:dyDescent="0.25">
      <c r="A45" s="2" t="s">
        <v>6</v>
      </c>
      <c r="B45" s="2" t="s">
        <v>107</v>
      </c>
      <c r="C45" s="2">
        <v>5</v>
      </c>
      <c r="D45" s="44" t="s">
        <v>103</v>
      </c>
    </row>
    <row r="46" spans="1:4" x14ac:dyDescent="0.25">
      <c r="A46" s="2" t="s">
        <v>200</v>
      </c>
      <c r="B46" s="2">
        <v>40</v>
      </c>
      <c r="C46" s="2">
        <v>4</v>
      </c>
      <c r="D46" s="44" t="s">
        <v>201</v>
      </c>
    </row>
    <row r="47" spans="1:4" x14ac:dyDescent="0.25">
      <c r="A47" s="2" t="s">
        <v>8</v>
      </c>
      <c r="B47" s="2" t="s">
        <v>104</v>
      </c>
      <c r="C47" s="2">
        <v>0</v>
      </c>
      <c r="D47" s="44" t="s">
        <v>104</v>
      </c>
    </row>
    <row r="48" spans="1:4" x14ac:dyDescent="0.25">
      <c r="A48" s="2" t="s">
        <v>7</v>
      </c>
      <c r="B48" s="2" t="s">
        <v>89</v>
      </c>
      <c r="C48" s="2">
        <v>0</v>
      </c>
      <c r="D48" s="44" t="s">
        <v>105</v>
      </c>
    </row>
  </sheetData>
  <mergeCells count="3">
    <mergeCell ref="A1:G1"/>
    <mergeCell ref="A2:G2"/>
    <mergeCell ref="A4:G4"/>
  </mergeCells>
  <dataValidations count="1">
    <dataValidation type="list" allowBlank="1" showInputMessage="1" showErrorMessage="1" sqref="E14:E23">
      <formula1>$A$40:$A$48</formula1>
    </dataValidation>
  </dataValidations>
  <pageMargins left="0.7" right="0.7" top="0.75" bottom="0.75" header="0.3" footer="0.3"/>
  <pageSetup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topLeftCell="A13" zoomScale="115" zoomScaleNormal="100" zoomScaleSheetLayoutView="115" workbookViewId="0">
      <selection activeCell="G14" sqref="G14:G23"/>
    </sheetView>
  </sheetViews>
  <sheetFormatPr defaultRowHeight="15" x14ac:dyDescent="0.25"/>
  <cols>
    <col min="1" max="1" width="6.5703125" customWidth="1"/>
    <col min="2" max="2" width="11.42578125" customWidth="1"/>
    <col min="3" max="3" width="35.5703125" customWidth="1"/>
    <col min="4" max="4" width="8.42578125" style="3" customWidth="1"/>
    <col min="5" max="5" width="10.42578125" style="3" customWidth="1"/>
    <col min="6" max="6" width="11.140625" style="3" customWidth="1"/>
    <col min="7" max="7" width="8.5703125" style="3" customWidth="1"/>
  </cols>
  <sheetData>
    <row r="1" spans="1:7" ht="18.75" x14ac:dyDescent="0.3">
      <c r="A1" s="65" t="s">
        <v>24</v>
      </c>
      <c r="B1" s="65"/>
      <c r="C1" s="65"/>
      <c r="D1" s="65"/>
      <c r="E1" s="65"/>
      <c r="F1" s="65"/>
      <c r="G1" s="65"/>
    </row>
    <row r="2" spans="1:7" ht="18.75" x14ac:dyDescent="0.3">
      <c r="A2" s="65" t="s">
        <v>18</v>
      </c>
      <c r="B2" s="65"/>
      <c r="C2" s="65"/>
      <c r="D2" s="65"/>
      <c r="E2" s="65"/>
      <c r="F2" s="65"/>
      <c r="G2" s="65"/>
    </row>
    <row r="4" spans="1:7" ht="17.25" x14ac:dyDescent="0.3">
      <c r="A4" s="66" t="s">
        <v>199</v>
      </c>
      <c r="B4" s="66"/>
      <c r="C4" s="66"/>
      <c r="D4" s="66"/>
      <c r="E4" s="66"/>
      <c r="F4" s="66"/>
      <c r="G4" s="66"/>
    </row>
    <row r="5" spans="1:7" x14ac:dyDescent="0.25">
      <c r="A5" s="3"/>
      <c r="B5" s="3"/>
      <c r="C5" s="3"/>
    </row>
    <row r="6" spans="1:7" x14ac:dyDescent="0.25">
      <c r="A6" s="51" t="s">
        <v>130</v>
      </c>
      <c r="B6" s="46" t="s">
        <v>130</v>
      </c>
      <c r="C6" t="str">
        <f>'1'!C6</f>
        <v>ABC</v>
      </c>
      <c r="E6" s="46" t="s">
        <v>127</v>
      </c>
      <c r="F6" s="44">
        <f ca="1">'1'!F6</f>
        <v>1234</v>
      </c>
    </row>
    <row r="7" spans="1:7" x14ac:dyDescent="0.25">
      <c r="A7" s="46"/>
      <c r="B7" s="46" t="s">
        <v>186</v>
      </c>
      <c r="C7" t="str">
        <f>'1'!C7</f>
        <v>XYZ</v>
      </c>
      <c r="E7" s="46" t="s">
        <v>129</v>
      </c>
      <c r="F7" s="44" t="str">
        <f ca="1">'1'!F7</f>
        <v>7141-14-000</v>
      </c>
    </row>
    <row r="8" spans="1:7" x14ac:dyDescent="0.25">
      <c r="B8" s="46" t="s">
        <v>187</v>
      </c>
      <c r="C8" t="str">
        <f>'1'!C8</f>
        <v>PQR</v>
      </c>
      <c r="E8" s="46" t="s">
        <v>128</v>
      </c>
      <c r="F8" s="44" t="str">
        <f ca="1">'1'!F8</f>
        <v>2014-2018</v>
      </c>
    </row>
    <row r="10" spans="1:7" x14ac:dyDescent="0.25">
      <c r="C10" s="4" t="s">
        <v>12</v>
      </c>
      <c r="D10" s="6">
        <f>'4'!D27</f>
        <v>697</v>
      </c>
    </row>
    <row r="11" spans="1:7" x14ac:dyDescent="0.25">
      <c r="C11" s="4" t="s">
        <v>13</v>
      </c>
      <c r="D11" s="6">
        <f>'4'!D28</f>
        <v>93</v>
      </c>
    </row>
    <row r="12" spans="1:7" x14ac:dyDescent="0.25">
      <c r="C12" s="5" t="s">
        <v>14</v>
      </c>
      <c r="D12" s="43">
        <f>'4'!D31</f>
        <v>7.4946236559139781</v>
      </c>
    </row>
    <row r="13" spans="1:7" s="15" customFormat="1" ht="30" x14ac:dyDescent="0.25">
      <c r="A13" s="14" t="s">
        <v>21</v>
      </c>
      <c r="B13" s="25" t="s">
        <v>17</v>
      </c>
      <c r="C13" s="26" t="s">
        <v>9</v>
      </c>
      <c r="D13" s="26" t="s">
        <v>10</v>
      </c>
      <c r="E13" s="13" t="s">
        <v>0</v>
      </c>
      <c r="F13" s="13" t="s">
        <v>11</v>
      </c>
      <c r="G13" s="14" t="s">
        <v>15</v>
      </c>
    </row>
    <row r="14" spans="1:7" ht="15.75" x14ac:dyDescent="0.25">
      <c r="A14" s="23">
        <v>1</v>
      </c>
      <c r="B14" s="34" t="s">
        <v>72</v>
      </c>
      <c r="C14" s="41" t="s">
        <v>144</v>
      </c>
      <c r="D14" s="36">
        <v>3.5</v>
      </c>
      <c r="E14" s="37" t="s">
        <v>3</v>
      </c>
      <c r="F14" s="38">
        <f t="shared" ref="F14:F23" si="0">IF(E14="","",INDEX($C$40:$C$48,MATCH(E14,$A$40:$A$48,0)))</f>
        <v>8</v>
      </c>
      <c r="G14" s="69">
        <f>IF(F14="",0,D14*F14)</f>
        <v>28</v>
      </c>
    </row>
    <row r="15" spans="1:7" ht="15.75" x14ac:dyDescent="0.25">
      <c r="A15" s="23">
        <v>2</v>
      </c>
      <c r="B15" s="34" t="s">
        <v>73</v>
      </c>
      <c r="C15" s="42" t="s">
        <v>74</v>
      </c>
      <c r="D15" s="36">
        <v>3.5</v>
      </c>
      <c r="E15" s="37" t="s">
        <v>6</v>
      </c>
      <c r="F15" s="38">
        <f t="shared" si="0"/>
        <v>5</v>
      </c>
      <c r="G15" s="69">
        <f t="shared" ref="G15:G23" si="1">IF(F15="",0,D15*F15)</f>
        <v>17.5</v>
      </c>
    </row>
    <row r="16" spans="1:7" ht="15.75" x14ac:dyDescent="0.25">
      <c r="A16" s="23">
        <v>3</v>
      </c>
      <c r="B16" s="34" t="s">
        <v>75</v>
      </c>
      <c r="C16" s="42" t="s">
        <v>76</v>
      </c>
      <c r="D16" s="36">
        <v>3.5</v>
      </c>
      <c r="E16" s="37" t="s">
        <v>4</v>
      </c>
      <c r="F16" s="38">
        <f t="shared" si="0"/>
        <v>7</v>
      </c>
      <c r="G16" s="69">
        <f t="shared" si="1"/>
        <v>24.5</v>
      </c>
    </row>
    <row r="17" spans="1:7" ht="15.75" x14ac:dyDescent="0.25">
      <c r="A17" s="23">
        <v>4</v>
      </c>
      <c r="B17" s="34" t="s">
        <v>77</v>
      </c>
      <c r="C17" s="42" t="s">
        <v>78</v>
      </c>
      <c r="D17" s="36">
        <v>3.5</v>
      </c>
      <c r="E17" s="37" t="s">
        <v>5</v>
      </c>
      <c r="F17" s="38">
        <f t="shared" si="0"/>
        <v>6</v>
      </c>
      <c r="G17" s="69">
        <f t="shared" si="1"/>
        <v>21</v>
      </c>
    </row>
    <row r="18" spans="1:7" ht="15.75" x14ac:dyDescent="0.25">
      <c r="A18" s="23">
        <v>5</v>
      </c>
      <c r="B18" s="34" t="s">
        <v>79</v>
      </c>
      <c r="C18" s="41" t="s">
        <v>80</v>
      </c>
      <c r="D18" s="36">
        <v>3.5</v>
      </c>
      <c r="E18" s="37" t="s">
        <v>2</v>
      </c>
      <c r="F18" s="38">
        <f t="shared" si="0"/>
        <v>9</v>
      </c>
      <c r="G18" s="69">
        <f t="shared" si="1"/>
        <v>31.5</v>
      </c>
    </row>
    <row r="19" spans="1:7" ht="15.75" x14ac:dyDescent="0.25">
      <c r="A19" s="23">
        <v>6</v>
      </c>
      <c r="B19" s="34" t="s">
        <v>91</v>
      </c>
      <c r="C19" s="42" t="s">
        <v>92</v>
      </c>
      <c r="D19" s="36">
        <v>3.5</v>
      </c>
      <c r="E19" s="37" t="s">
        <v>3</v>
      </c>
      <c r="F19" s="38">
        <f t="shared" si="0"/>
        <v>8</v>
      </c>
      <c r="G19" s="69">
        <f t="shared" si="1"/>
        <v>28</v>
      </c>
    </row>
    <row r="20" spans="1:7" ht="31.5" x14ac:dyDescent="0.25">
      <c r="A20" s="23">
        <v>7</v>
      </c>
      <c r="B20" s="34" t="s">
        <v>81</v>
      </c>
      <c r="C20" s="41" t="s">
        <v>145</v>
      </c>
      <c r="D20" s="36">
        <v>1</v>
      </c>
      <c r="E20" s="37" t="s">
        <v>3</v>
      </c>
      <c r="F20" s="38">
        <f t="shared" si="0"/>
        <v>8</v>
      </c>
      <c r="G20" s="69">
        <f t="shared" si="1"/>
        <v>8</v>
      </c>
    </row>
    <row r="21" spans="1:7" ht="15.75" x14ac:dyDescent="0.25">
      <c r="A21" s="23">
        <v>8</v>
      </c>
      <c r="B21" s="34" t="s">
        <v>82</v>
      </c>
      <c r="C21" s="42" t="s">
        <v>146</v>
      </c>
      <c r="D21" s="36">
        <v>1</v>
      </c>
      <c r="E21" s="37" t="s">
        <v>5</v>
      </c>
      <c r="F21" s="38">
        <f t="shared" si="0"/>
        <v>6</v>
      </c>
      <c r="G21" s="69">
        <f t="shared" si="1"/>
        <v>6</v>
      </c>
    </row>
    <row r="22" spans="1:7" ht="15.75" x14ac:dyDescent="0.25">
      <c r="A22" s="23">
        <v>9</v>
      </c>
      <c r="B22" s="34" t="s">
        <v>83</v>
      </c>
      <c r="C22" s="42" t="s">
        <v>147</v>
      </c>
      <c r="D22" s="36">
        <v>1</v>
      </c>
      <c r="E22" s="37" t="s">
        <v>4</v>
      </c>
      <c r="F22" s="38">
        <f t="shared" si="0"/>
        <v>7</v>
      </c>
      <c r="G22" s="69">
        <f t="shared" si="1"/>
        <v>7</v>
      </c>
    </row>
    <row r="23" spans="1:7" ht="19.5" customHeight="1" x14ac:dyDescent="0.25">
      <c r="A23" s="40">
        <v>10</v>
      </c>
      <c r="B23" s="34" t="s">
        <v>84</v>
      </c>
      <c r="C23" s="42" t="s">
        <v>148</v>
      </c>
      <c r="D23" s="36">
        <v>6</v>
      </c>
      <c r="E23" s="24" t="s">
        <v>3</v>
      </c>
      <c r="F23" s="8">
        <f t="shared" si="0"/>
        <v>8</v>
      </c>
      <c r="G23" s="69">
        <f t="shared" si="1"/>
        <v>48</v>
      </c>
    </row>
    <row r="24" spans="1:7" s="11" customFormat="1" x14ac:dyDescent="0.25">
      <c r="C24" s="20" t="s">
        <v>19</v>
      </c>
      <c r="D24" s="19">
        <f>SUM(G14:G23)</f>
        <v>219.5</v>
      </c>
      <c r="F24" s="16"/>
      <c r="G24" s="10"/>
    </row>
    <row r="25" spans="1:7" s="11" customFormat="1" x14ac:dyDescent="0.25">
      <c r="C25" s="18" t="s">
        <v>16</v>
      </c>
      <c r="D25" s="19">
        <f>SUM(D14:D23)</f>
        <v>30</v>
      </c>
      <c r="E25" s="16"/>
      <c r="F25" s="16"/>
      <c r="G25" s="10"/>
    </row>
    <row r="26" spans="1:7" s="11" customFormat="1" x14ac:dyDescent="0.25">
      <c r="C26" s="20"/>
      <c r="D26" s="19"/>
      <c r="F26" s="16"/>
      <c r="G26" s="10"/>
    </row>
    <row r="27" spans="1:7" s="11" customFormat="1" ht="30" x14ac:dyDescent="0.25">
      <c r="C27" s="21" t="s">
        <v>22</v>
      </c>
      <c r="D27" s="19">
        <f>D10+D24</f>
        <v>916.5</v>
      </c>
      <c r="F27" s="16"/>
      <c r="G27" s="10"/>
    </row>
    <row r="28" spans="1:7" s="11" customFormat="1" x14ac:dyDescent="0.25">
      <c r="C28" s="21" t="s">
        <v>23</v>
      </c>
      <c r="D28" s="19">
        <f>D11+D25</f>
        <v>123</v>
      </c>
      <c r="F28" s="16"/>
      <c r="G28" s="10"/>
    </row>
    <row r="29" spans="1:7" ht="15" customHeight="1" x14ac:dyDescent="0.25">
      <c r="C29" s="12"/>
      <c r="D29" s="10"/>
      <c r="E29" s="16"/>
      <c r="F29" s="16"/>
      <c r="G29" s="10"/>
    </row>
    <row r="30" spans="1:7" x14ac:dyDescent="0.25">
      <c r="C30" s="11" t="s">
        <v>20</v>
      </c>
      <c r="D30" s="17">
        <f>D24/D25</f>
        <v>7.3166666666666664</v>
      </c>
    </row>
    <row r="31" spans="1:7" x14ac:dyDescent="0.25">
      <c r="C31" s="11" t="s">
        <v>71</v>
      </c>
      <c r="D31" s="17">
        <f>D27/D28</f>
        <v>7.4512195121951219</v>
      </c>
    </row>
    <row r="36" spans="1:4" x14ac:dyDescent="0.25">
      <c r="A36" s="7" t="s">
        <v>54</v>
      </c>
    </row>
    <row r="37" spans="1:4" x14ac:dyDescent="0.25">
      <c r="A37" s="7"/>
    </row>
    <row r="39" spans="1:4" x14ac:dyDescent="0.25">
      <c r="A39" s="1" t="s">
        <v>0</v>
      </c>
      <c r="B39" s="1" t="s">
        <v>90</v>
      </c>
      <c r="C39" s="1" t="s">
        <v>1</v>
      </c>
    </row>
    <row r="40" spans="1:4" x14ac:dyDescent="0.25">
      <c r="A40" s="2" t="s">
        <v>106</v>
      </c>
      <c r="B40" s="2" t="s">
        <v>94</v>
      </c>
      <c r="C40" s="2">
        <v>10</v>
      </c>
      <c r="D40" s="44" t="s">
        <v>99</v>
      </c>
    </row>
    <row r="41" spans="1:4" x14ac:dyDescent="0.25">
      <c r="A41" s="2" t="s">
        <v>2</v>
      </c>
      <c r="B41" s="2" t="s">
        <v>95</v>
      </c>
      <c r="C41" s="2">
        <v>9</v>
      </c>
      <c r="D41" s="44" t="s">
        <v>100</v>
      </c>
    </row>
    <row r="42" spans="1:4" x14ac:dyDescent="0.25">
      <c r="A42" s="2" t="s">
        <v>3</v>
      </c>
      <c r="B42" s="2" t="s">
        <v>96</v>
      </c>
      <c r="C42" s="2">
        <v>8</v>
      </c>
      <c r="D42" s="44" t="s">
        <v>101</v>
      </c>
    </row>
    <row r="43" spans="1:4" x14ac:dyDescent="0.25">
      <c r="A43" s="2" t="s">
        <v>4</v>
      </c>
      <c r="B43" s="2" t="s">
        <v>97</v>
      </c>
      <c r="C43" s="2">
        <v>7</v>
      </c>
      <c r="D43" s="44" t="s">
        <v>102</v>
      </c>
    </row>
    <row r="44" spans="1:4" x14ac:dyDescent="0.25">
      <c r="A44" s="2" t="s">
        <v>5</v>
      </c>
      <c r="B44" s="2" t="s">
        <v>98</v>
      </c>
      <c r="C44" s="2">
        <v>6</v>
      </c>
      <c r="D44" s="44" t="s">
        <v>108</v>
      </c>
    </row>
    <row r="45" spans="1:4" x14ac:dyDescent="0.25">
      <c r="A45" s="2" t="s">
        <v>6</v>
      </c>
      <c r="B45" s="2" t="s">
        <v>107</v>
      </c>
      <c r="C45" s="2">
        <v>5</v>
      </c>
      <c r="D45" s="44" t="s">
        <v>103</v>
      </c>
    </row>
    <row r="46" spans="1:4" x14ac:dyDescent="0.25">
      <c r="A46" s="2" t="s">
        <v>200</v>
      </c>
      <c r="B46" s="2">
        <v>40</v>
      </c>
      <c r="C46" s="2">
        <v>4</v>
      </c>
      <c r="D46" s="44" t="s">
        <v>201</v>
      </c>
    </row>
    <row r="47" spans="1:4" x14ac:dyDescent="0.25">
      <c r="A47" s="2" t="s">
        <v>8</v>
      </c>
      <c r="B47" s="2" t="s">
        <v>104</v>
      </c>
      <c r="C47" s="2">
        <v>0</v>
      </c>
      <c r="D47" s="44" t="s">
        <v>104</v>
      </c>
    </row>
    <row r="48" spans="1:4" x14ac:dyDescent="0.25">
      <c r="A48" s="2" t="s">
        <v>7</v>
      </c>
      <c r="B48" s="2" t="s">
        <v>89</v>
      </c>
      <c r="C48" s="2">
        <v>0</v>
      </c>
      <c r="D48" s="44" t="s">
        <v>105</v>
      </c>
    </row>
  </sheetData>
  <mergeCells count="3">
    <mergeCell ref="A1:G1"/>
    <mergeCell ref="A2:G2"/>
    <mergeCell ref="A4:G4"/>
  </mergeCells>
  <dataValidations count="1">
    <dataValidation type="list" allowBlank="1" showInputMessage="1" showErrorMessage="1" sqref="E14:E23">
      <formula1>$A$40:$A$48</formula1>
    </dataValidation>
  </dataValidations>
  <pageMargins left="0.7" right="0.7" top="0.75" bottom="0.75" header="0.3" footer="0.3"/>
  <pageSetup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topLeftCell="A13" zoomScale="115" zoomScaleNormal="100" zoomScaleSheetLayoutView="115" workbookViewId="0">
      <selection activeCell="G14" sqref="G14:G23"/>
    </sheetView>
  </sheetViews>
  <sheetFormatPr defaultRowHeight="15" x14ac:dyDescent="0.25"/>
  <cols>
    <col min="1" max="1" width="6.5703125" customWidth="1"/>
    <col min="2" max="2" width="11.85546875" customWidth="1"/>
    <col min="3" max="3" width="35.5703125" customWidth="1"/>
    <col min="4" max="4" width="8.42578125" style="3" customWidth="1"/>
    <col min="5" max="5" width="10.42578125" style="3" customWidth="1"/>
    <col min="6" max="6" width="11.140625" style="3" customWidth="1"/>
    <col min="7" max="7" width="8.5703125" style="3" customWidth="1"/>
  </cols>
  <sheetData>
    <row r="1" spans="1:7" ht="18.75" x14ac:dyDescent="0.3">
      <c r="A1" s="65" t="s">
        <v>24</v>
      </c>
      <c r="B1" s="65"/>
      <c r="C1" s="65"/>
      <c r="D1" s="65"/>
      <c r="E1" s="65"/>
      <c r="F1" s="65"/>
      <c r="G1" s="65"/>
    </row>
    <row r="2" spans="1:7" ht="18.75" x14ac:dyDescent="0.3">
      <c r="A2" s="65" t="s">
        <v>18</v>
      </c>
      <c r="B2" s="65"/>
      <c r="C2" s="65"/>
      <c r="D2" s="65"/>
      <c r="E2" s="65"/>
      <c r="F2" s="65"/>
      <c r="G2" s="65"/>
    </row>
    <row r="4" spans="1:7" ht="17.25" x14ac:dyDescent="0.3">
      <c r="A4" s="66" t="s">
        <v>199</v>
      </c>
      <c r="B4" s="66"/>
      <c r="C4" s="66"/>
      <c r="D4" s="66"/>
      <c r="E4" s="66"/>
      <c r="F4" s="66"/>
      <c r="G4" s="66"/>
    </row>
    <row r="5" spans="1:7" x14ac:dyDescent="0.25">
      <c r="A5" s="3"/>
      <c r="B5" s="3"/>
      <c r="C5" s="3"/>
    </row>
    <row r="6" spans="1:7" x14ac:dyDescent="0.25">
      <c r="A6" s="51" t="s">
        <v>130</v>
      </c>
      <c r="B6" s="46" t="s">
        <v>130</v>
      </c>
      <c r="C6" t="str">
        <f>'1'!C6</f>
        <v>ABC</v>
      </c>
      <c r="E6" s="46" t="s">
        <v>127</v>
      </c>
      <c r="F6" s="44">
        <f ca="1">'1'!F6</f>
        <v>1234</v>
      </c>
    </row>
    <row r="7" spans="1:7" x14ac:dyDescent="0.25">
      <c r="A7" s="46"/>
      <c r="B7" s="46" t="s">
        <v>186</v>
      </c>
      <c r="C7" t="str">
        <f>'1'!C7</f>
        <v>XYZ</v>
      </c>
      <c r="E7" s="46" t="s">
        <v>129</v>
      </c>
      <c r="F7" s="44" t="str">
        <f ca="1">'1'!F7</f>
        <v>7141-14-000</v>
      </c>
    </row>
    <row r="8" spans="1:7" x14ac:dyDescent="0.25">
      <c r="B8" s="46" t="s">
        <v>187</v>
      </c>
      <c r="C8" t="str">
        <f>'1'!C8</f>
        <v>PQR</v>
      </c>
      <c r="E8" s="46" t="s">
        <v>128</v>
      </c>
      <c r="F8" s="44" t="str">
        <f ca="1">'1'!F8</f>
        <v>2014-2018</v>
      </c>
    </row>
    <row r="10" spans="1:7" x14ac:dyDescent="0.25">
      <c r="C10" s="4" t="s">
        <v>12</v>
      </c>
      <c r="D10" s="6">
        <f>'5'!D27</f>
        <v>916.5</v>
      </c>
    </row>
    <row r="11" spans="1:7" x14ac:dyDescent="0.25">
      <c r="C11" s="4" t="s">
        <v>13</v>
      </c>
      <c r="D11" s="6">
        <f>'5'!D28</f>
        <v>123</v>
      </c>
    </row>
    <row r="12" spans="1:7" x14ac:dyDescent="0.25">
      <c r="C12" s="5" t="s">
        <v>14</v>
      </c>
      <c r="D12" s="43">
        <f>'5'!D31</f>
        <v>7.4512195121951219</v>
      </c>
    </row>
    <row r="13" spans="1:7" s="15" customFormat="1" ht="30" x14ac:dyDescent="0.25">
      <c r="A13" s="14" t="s">
        <v>21</v>
      </c>
      <c r="B13" s="25" t="s">
        <v>17</v>
      </c>
      <c r="C13" s="26" t="s">
        <v>9</v>
      </c>
      <c r="D13" s="26" t="s">
        <v>10</v>
      </c>
      <c r="E13" s="13" t="s">
        <v>0</v>
      </c>
      <c r="F13" s="13" t="s">
        <v>11</v>
      </c>
      <c r="G13" s="14" t="s">
        <v>15</v>
      </c>
    </row>
    <row r="14" spans="1:7" ht="15.75" x14ac:dyDescent="0.25">
      <c r="A14" s="23">
        <v>1</v>
      </c>
      <c r="B14" s="34" t="s">
        <v>149</v>
      </c>
      <c r="C14" s="41" t="s">
        <v>158</v>
      </c>
      <c r="D14" s="36">
        <v>3.5</v>
      </c>
      <c r="E14" s="37" t="s">
        <v>4</v>
      </c>
      <c r="F14" s="38">
        <f t="shared" ref="F14:F22" si="0">IF(E14="","",INDEX($C$40:$C$48,MATCH(E14,$A$40:$A$48,0)))</f>
        <v>7</v>
      </c>
      <c r="G14" s="69">
        <f>IF(F14="",0,D14*F14)</f>
        <v>24.5</v>
      </c>
    </row>
    <row r="15" spans="1:7" ht="15.75" x14ac:dyDescent="0.25">
      <c r="A15" s="23">
        <v>2</v>
      </c>
      <c r="B15" s="34" t="s">
        <v>150</v>
      </c>
      <c r="C15" s="42" t="s">
        <v>159</v>
      </c>
      <c r="D15" s="36">
        <v>3.5</v>
      </c>
      <c r="E15" s="37" t="s">
        <v>3</v>
      </c>
      <c r="F15" s="38">
        <f t="shared" si="0"/>
        <v>8</v>
      </c>
      <c r="G15" s="69">
        <f t="shared" ref="G15:G23" si="1">IF(F15="",0,D15*F15)</f>
        <v>28</v>
      </c>
    </row>
    <row r="16" spans="1:7" ht="15.75" x14ac:dyDescent="0.25">
      <c r="A16" s="23">
        <v>3</v>
      </c>
      <c r="B16" s="34" t="s">
        <v>151</v>
      </c>
      <c r="C16" s="42" t="s">
        <v>160</v>
      </c>
      <c r="D16" s="36">
        <v>3.5</v>
      </c>
      <c r="E16" s="37" t="s">
        <v>3</v>
      </c>
      <c r="F16" s="38">
        <f t="shared" si="0"/>
        <v>8</v>
      </c>
      <c r="G16" s="69">
        <f t="shared" si="1"/>
        <v>28</v>
      </c>
    </row>
    <row r="17" spans="1:7" ht="15.75" x14ac:dyDescent="0.25">
      <c r="A17" s="23">
        <v>4</v>
      </c>
      <c r="B17" s="34" t="s">
        <v>152</v>
      </c>
      <c r="C17" s="42" t="s">
        <v>161</v>
      </c>
      <c r="D17" s="36">
        <v>3.5</v>
      </c>
      <c r="E17" s="37" t="s">
        <v>3</v>
      </c>
      <c r="F17" s="38">
        <f t="shared" si="0"/>
        <v>8</v>
      </c>
      <c r="G17" s="69">
        <f t="shared" si="1"/>
        <v>28</v>
      </c>
    </row>
    <row r="18" spans="1:7" ht="15.75" x14ac:dyDescent="0.25">
      <c r="A18" s="23">
        <v>5</v>
      </c>
      <c r="B18" s="34" t="s">
        <v>153</v>
      </c>
      <c r="C18" s="41" t="s">
        <v>162</v>
      </c>
      <c r="D18" s="36">
        <v>1</v>
      </c>
      <c r="E18" s="37" t="s">
        <v>3</v>
      </c>
      <c r="F18" s="38">
        <f t="shared" si="0"/>
        <v>8</v>
      </c>
      <c r="G18" s="69">
        <f t="shared" si="1"/>
        <v>8</v>
      </c>
    </row>
    <row r="19" spans="1:7" ht="15.75" x14ac:dyDescent="0.25">
      <c r="A19" s="23">
        <v>6</v>
      </c>
      <c r="B19" s="34" t="s">
        <v>154</v>
      </c>
      <c r="C19" s="42" t="s">
        <v>163</v>
      </c>
      <c r="D19" s="36">
        <v>1</v>
      </c>
      <c r="E19" s="37" t="s">
        <v>2</v>
      </c>
      <c r="F19" s="38">
        <f t="shared" si="0"/>
        <v>9</v>
      </c>
      <c r="G19" s="69">
        <f t="shared" si="1"/>
        <v>9</v>
      </c>
    </row>
    <row r="20" spans="1:7" ht="30.75" customHeight="1" x14ac:dyDescent="0.25">
      <c r="A20" s="23">
        <v>7</v>
      </c>
      <c r="B20" s="34" t="s">
        <v>155</v>
      </c>
      <c r="C20" s="41" t="s">
        <v>164</v>
      </c>
      <c r="D20" s="36">
        <v>1</v>
      </c>
      <c r="E20" s="37" t="s">
        <v>2</v>
      </c>
      <c r="F20" s="38">
        <f t="shared" si="0"/>
        <v>9</v>
      </c>
      <c r="G20" s="69">
        <f t="shared" si="1"/>
        <v>9</v>
      </c>
    </row>
    <row r="21" spans="1:7" ht="15.75" x14ac:dyDescent="0.25">
      <c r="A21" s="23">
        <v>8</v>
      </c>
      <c r="B21" s="34" t="s">
        <v>156</v>
      </c>
      <c r="C21" s="42" t="s">
        <v>165</v>
      </c>
      <c r="D21" s="36">
        <v>3.5</v>
      </c>
      <c r="E21" s="37" t="s">
        <v>4</v>
      </c>
      <c r="F21" s="38">
        <f t="shared" si="0"/>
        <v>7</v>
      </c>
      <c r="G21" s="69">
        <f t="shared" si="1"/>
        <v>24.5</v>
      </c>
    </row>
    <row r="22" spans="1:7" ht="15.75" x14ac:dyDescent="0.25">
      <c r="A22" s="23">
        <v>9</v>
      </c>
      <c r="B22" s="34" t="s">
        <v>157</v>
      </c>
      <c r="C22" s="42" t="s">
        <v>166</v>
      </c>
      <c r="D22" s="36">
        <v>3.5</v>
      </c>
      <c r="E22" s="37" t="s">
        <v>3</v>
      </c>
      <c r="F22" s="38">
        <f t="shared" si="0"/>
        <v>8</v>
      </c>
      <c r="G22" s="69">
        <f t="shared" si="1"/>
        <v>28</v>
      </c>
    </row>
    <row r="23" spans="1:7" ht="19.5" customHeight="1" x14ac:dyDescent="0.25">
      <c r="A23" s="40">
        <v>10</v>
      </c>
      <c r="B23" s="34"/>
      <c r="C23" s="42"/>
      <c r="D23" s="36"/>
      <c r="E23" s="24"/>
      <c r="F23" s="38"/>
      <c r="G23" s="69">
        <f t="shared" si="1"/>
        <v>0</v>
      </c>
    </row>
    <row r="24" spans="1:7" s="11" customFormat="1" x14ac:dyDescent="0.25">
      <c r="C24" s="20" t="s">
        <v>19</v>
      </c>
      <c r="D24" s="19">
        <f>SUM(G14:G22)</f>
        <v>187</v>
      </c>
      <c r="F24" s="16"/>
      <c r="G24" s="10"/>
    </row>
    <row r="25" spans="1:7" s="11" customFormat="1" x14ac:dyDescent="0.25">
      <c r="C25" s="18" t="s">
        <v>16</v>
      </c>
      <c r="D25" s="19">
        <f>SUM(D14:D22)</f>
        <v>24</v>
      </c>
      <c r="E25" s="16"/>
      <c r="F25" s="16"/>
      <c r="G25" s="10"/>
    </row>
    <row r="26" spans="1:7" s="11" customFormat="1" x14ac:dyDescent="0.25">
      <c r="C26" s="20"/>
      <c r="D26" s="19"/>
      <c r="F26" s="16"/>
      <c r="G26" s="10"/>
    </row>
    <row r="27" spans="1:7" s="11" customFormat="1" ht="30" x14ac:dyDescent="0.25">
      <c r="C27" s="21" t="s">
        <v>22</v>
      </c>
      <c r="D27" s="19">
        <f>D10+D24</f>
        <v>1103.5</v>
      </c>
      <c r="F27" s="16"/>
      <c r="G27" s="10"/>
    </row>
    <row r="28" spans="1:7" s="11" customFormat="1" x14ac:dyDescent="0.25">
      <c r="C28" s="21" t="s">
        <v>23</v>
      </c>
      <c r="D28" s="19">
        <f>D11+D25</f>
        <v>147</v>
      </c>
      <c r="F28" s="16"/>
      <c r="G28" s="10"/>
    </row>
    <row r="29" spans="1:7" ht="15" customHeight="1" x14ac:dyDescent="0.25">
      <c r="C29" s="12"/>
      <c r="D29" s="10"/>
      <c r="E29" s="16"/>
      <c r="F29" s="16"/>
      <c r="G29" s="10"/>
    </row>
    <row r="30" spans="1:7" x14ac:dyDescent="0.25">
      <c r="C30" s="11" t="s">
        <v>20</v>
      </c>
      <c r="D30" s="17">
        <f>D24/D25</f>
        <v>7.791666666666667</v>
      </c>
    </row>
    <row r="31" spans="1:7" x14ac:dyDescent="0.25">
      <c r="C31" s="11" t="s">
        <v>88</v>
      </c>
      <c r="D31" s="17">
        <f>D27/D28</f>
        <v>7.5068027210884356</v>
      </c>
    </row>
    <row r="36" spans="1:4" x14ac:dyDescent="0.25">
      <c r="A36" s="7" t="s">
        <v>54</v>
      </c>
    </row>
    <row r="37" spans="1:4" x14ac:dyDescent="0.25">
      <c r="A37" s="7"/>
    </row>
    <row r="39" spans="1:4" x14ac:dyDescent="0.25">
      <c r="A39" s="1" t="s">
        <v>0</v>
      </c>
      <c r="B39" s="1" t="s">
        <v>90</v>
      </c>
      <c r="C39" s="1" t="s">
        <v>1</v>
      </c>
    </row>
    <row r="40" spans="1:4" x14ac:dyDescent="0.25">
      <c r="A40" s="2" t="s">
        <v>106</v>
      </c>
      <c r="B40" s="2" t="s">
        <v>94</v>
      </c>
      <c r="C40" s="2">
        <v>10</v>
      </c>
      <c r="D40" s="44" t="s">
        <v>99</v>
      </c>
    </row>
    <row r="41" spans="1:4" x14ac:dyDescent="0.25">
      <c r="A41" s="2" t="s">
        <v>2</v>
      </c>
      <c r="B41" s="2" t="s">
        <v>95</v>
      </c>
      <c r="C41" s="2">
        <v>9</v>
      </c>
      <c r="D41" s="44" t="s">
        <v>100</v>
      </c>
    </row>
    <row r="42" spans="1:4" x14ac:dyDescent="0.25">
      <c r="A42" s="2" t="s">
        <v>3</v>
      </c>
      <c r="B42" s="2" t="s">
        <v>96</v>
      </c>
      <c r="C42" s="2">
        <v>8</v>
      </c>
      <c r="D42" s="44" t="s">
        <v>101</v>
      </c>
    </row>
    <row r="43" spans="1:4" x14ac:dyDescent="0.25">
      <c r="A43" s="2" t="s">
        <v>4</v>
      </c>
      <c r="B43" s="2" t="s">
        <v>97</v>
      </c>
      <c r="C43" s="2">
        <v>7</v>
      </c>
      <c r="D43" s="44" t="s">
        <v>102</v>
      </c>
    </row>
    <row r="44" spans="1:4" x14ac:dyDescent="0.25">
      <c r="A44" s="2" t="s">
        <v>5</v>
      </c>
      <c r="B44" s="2" t="s">
        <v>98</v>
      </c>
      <c r="C44" s="2">
        <v>6</v>
      </c>
      <c r="D44" s="44" t="s">
        <v>108</v>
      </c>
    </row>
    <row r="45" spans="1:4" x14ac:dyDescent="0.25">
      <c r="A45" s="2" t="s">
        <v>6</v>
      </c>
      <c r="B45" s="2" t="s">
        <v>107</v>
      </c>
      <c r="C45" s="2">
        <v>5</v>
      </c>
      <c r="D45" s="44" t="s">
        <v>103</v>
      </c>
    </row>
    <row r="46" spans="1:4" x14ac:dyDescent="0.25">
      <c r="A46" s="2" t="s">
        <v>200</v>
      </c>
      <c r="B46" s="2">
        <v>40</v>
      </c>
      <c r="C46" s="2">
        <v>4</v>
      </c>
      <c r="D46" s="44" t="s">
        <v>201</v>
      </c>
    </row>
    <row r="47" spans="1:4" x14ac:dyDescent="0.25">
      <c r="A47" s="2" t="s">
        <v>8</v>
      </c>
      <c r="B47" s="2" t="s">
        <v>104</v>
      </c>
      <c r="C47" s="2">
        <v>0</v>
      </c>
      <c r="D47" s="44" t="s">
        <v>104</v>
      </c>
    </row>
    <row r="48" spans="1:4" x14ac:dyDescent="0.25">
      <c r="A48" s="2" t="s">
        <v>7</v>
      </c>
      <c r="B48" s="2" t="s">
        <v>89</v>
      </c>
      <c r="C48" s="2">
        <v>0</v>
      </c>
      <c r="D48" s="44" t="s">
        <v>105</v>
      </c>
    </row>
  </sheetData>
  <mergeCells count="3">
    <mergeCell ref="A1:G1"/>
    <mergeCell ref="A2:G2"/>
    <mergeCell ref="A4:G4"/>
  </mergeCells>
  <dataValidations count="1">
    <dataValidation type="list" allowBlank="1" showInputMessage="1" showErrorMessage="1" sqref="E14:E23">
      <formula1>$A$40:$A$48</formula1>
    </dataValidation>
  </dataValidations>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topLeftCell="A19" zoomScale="115" zoomScaleNormal="100" zoomScaleSheetLayoutView="115" workbookViewId="0">
      <selection activeCell="G14" sqref="G14:G23"/>
    </sheetView>
  </sheetViews>
  <sheetFormatPr defaultRowHeight="15" x14ac:dyDescent="0.25"/>
  <cols>
    <col min="1" max="1" width="6.5703125" customWidth="1"/>
    <col min="2" max="2" width="11.28515625" customWidth="1"/>
    <col min="3" max="3" width="34.42578125" customWidth="1"/>
    <col min="4" max="4" width="8.42578125" style="3" customWidth="1"/>
    <col min="5" max="5" width="10.42578125" style="3" customWidth="1"/>
    <col min="6" max="6" width="11.140625" style="3" customWidth="1"/>
    <col min="7" max="7" width="8.5703125" style="3" customWidth="1"/>
  </cols>
  <sheetData>
    <row r="1" spans="1:7" ht="18.75" x14ac:dyDescent="0.3">
      <c r="A1" s="65" t="s">
        <v>24</v>
      </c>
      <c r="B1" s="65"/>
      <c r="C1" s="65"/>
      <c r="D1" s="65"/>
      <c r="E1" s="65"/>
      <c r="F1" s="65"/>
      <c r="G1" s="65"/>
    </row>
    <row r="2" spans="1:7" ht="18.75" x14ac:dyDescent="0.3">
      <c r="A2" s="65" t="s">
        <v>18</v>
      </c>
      <c r="B2" s="65"/>
      <c r="C2" s="65"/>
      <c r="D2" s="65"/>
      <c r="E2" s="65"/>
      <c r="F2" s="65"/>
      <c r="G2" s="65"/>
    </row>
    <row r="4" spans="1:7" ht="17.25" x14ac:dyDescent="0.3">
      <c r="A4" s="66" t="s">
        <v>199</v>
      </c>
      <c r="B4" s="66"/>
      <c r="C4" s="66"/>
      <c r="D4" s="66"/>
      <c r="E4" s="66"/>
      <c r="F4" s="66"/>
      <c r="G4" s="66"/>
    </row>
    <row r="5" spans="1:7" x14ac:dyDescent="0.25">
      <c r="A5" s="3"/>
      <c r="B5" s="3"/>
      <c r="C5" s="3"/>
    </row>
    <row r="6" spans="1:7" x14ac:dyDescent="0.25">
      <c r="A6" s="51" t="s">
        <v>130</v>
      </c>
      <c r="B6" s="46" t="s">
        <v>130</v>
      </c>
      <c r="C6" t="str">
        <f>'1'!C6</f>
        <v>ABC</v>
      </c>
      <c r="E6" s="46" t="s">
        <v>127</v>
      </c>
      <c r="F6" s="44">
        <f ca="1">'1'!F6</f>
        <v>1234</v>
      </c>
    </row>
    <row r="7" spans="1:7" x14ac:dyDescent="0.25">
      <c r="A7" s="46"/>
      <c r="B7" s="46" t="s">
        <v>186</v>
      </c>
      <c r="C7" t="str">
        <f>'1'!C7</f>
        <v>XYZ</v>
      </c>
      <c r="E7" s="46" t="s">
        <v>129</v>
      </c>
      <c r="F7" s="44" t="str">
        <f ca="1">'1'!F7</f>
        <v>7141-14-000</v>
      </c>
    </row>
    <row r="8" spans="1:7" x14ac:dyDescent="0.25">
      <c r="B8" s="46" t="s">
        <v>187</v>
      </c>
      <c r="C8" t="str">
        <f>'1'!C8</f>
        <v>PQR</v>
      </c>
      <c r="E8" s="46" t="s">
        <v>128</v>
      </c>
      <c r="F8" s="44" t="str">
        <f ca="1">'1'!F8</f>
        <v>2014-2018</v>
      </c>
    </row>
    <row r="10" spans="1:7" x14ac:dyDescent="0.25">
      <c r="C10" s="4" t="s">
        <v>12</v>
      </c>
      <c r="D10" s="6">
        <f>'6'!D27</f>
        <v>1103.5</v>
      </c>
    </row>
    <row r="11" spans="1:7" x14ac:dyDescent="0.25">
      <c r="C11" s="4" t="s">
        <v>13</v>
      </c>
      <c r="D11" s="6">
        <f>'6'!D28</f>
        <v>147</v>
      </c>
    </row>
    <row r="12" spans="1:7" x14ac:dyDescent="0.25">
      <c r="C12" s="5" t="s">
        <v>14</v>
      </c>
      <c r="D12" s="43">
        <f>'6'!D31</f>
        <v>7.5068027210884356</v>
      </c>
    </row>
    <row r="13" spans="1:7" s="15" customFormat="1" ht="30" x14ac:dyDescent="0.25">
      <c r="A13" s="14" t="s">
        <v>21</v>
      </c>
      <c r="B13" s="25" t="s">
        <v>17</v>
      </c>
      <c r="C13" s="26" t="s">
        <v>9</v>
      </c>
      <c r="D13" s="26" t="s">
        <v>10</v>
      </c>
      <c r="E13" s="13" t="s">
        <v>0</v>
      </c>
      <c r="F13" s="13" t="s">
        <v>11</v>
      </c>
      <c r="G13" s="14" t="s">
        <v>15</v>
      </c>
    </row>
    <row r="14" spans="1:7" ht="31.5" x14ac:dyDescent="0.25">
      <c r="A14" s="23">
        <v>1</v>
      </c>
      <c r="B14" s="34" t="s">
        <v>167</v>
      </c>
      <c r="C14" s="41" t="s">
        <v>176</v>
      </c>
      <c r="D14" s="36">
        <v>3.5</v>
      </c>
      <c r="E14" s="37" t="s">
        <v>5</v>
      </c>
      <c r="F14" s="38">
        <f t="shared" ref="F14:F22" si="0">IF(E14="","",INDEX($C$40:$C$48,MATCH(E14,$A$40:$A$48,0)))</f>
        <v>6</v>
      </c>
      <c r="G14" s="69">
        <f>IF(F14="",0,D14*F14)</f>
        <v>21</v>
      </c>
    </row>
    <row r="15" spans="1:7" ht="15.75" x14ac:dyDescent="0.25">
      <c r="A15" s="23">
        <v>2</v>
      </c>
      <c r="B15" s="34" t="s">
        <v>168</v>
      </c>
      <c r="C15" s="42" t="s">
        <v>177</v>
      </c>
      <c r="D15" s="36">
        <v>3.5</v>
      </c>
      <c r="E15" s="37" t="s">
        <v>4</v>
      </c>
      <c r="F15" s="38">
        <f t="shared" si="0"/>
        <v>7</v>
      </c>
      <c r="G15" s="69">
        <f t="shared" ref="G15:G23" si="1">IF(F15="",0,D15*F15)</f>
        <v>24.5</v>
      </c>
    </row>
    <row r="16" spans="1:7" ht="15.75" x14ac:dyDescent="0.25">
      <c r="A16" s="23">
        <v>3</v>
      </c>
      <c r="B16" s="34" t="s">
        <v>169</v>
      </c>
      <c r="C16" s="42" t="s">
        <v>178</v>
      </c>
      <c r="D16" s="36">
        <v>3.5</v>
      </c>
      <c r="E16" s="37" t="s">
        <v>4</v>
      </c>
      <c r="F16" s="38">
        <f t="shared" si="0"/>
        <v>7</v>
      </c>
      <c r="G16" s="69">
        <f t="shared" si="1"/>
        <v>24.5</v>
      </c>
    </row>
    <row r="17" spans="1:7" ht="15.75" x14ac:dyDescent="0.25">
      <c r="A17" s="23">
        <v>4</v>
      </c>
      <c r="B17" s="34" t="s">
        <v>170</v>
      </c>
      <c r="C17" s="42" t="s">
        <v>179</v>
      </c>
      <c r="D17" s="36">
        <v>3.5</v>
      </c>
      <c r="E17" s="37" t="s">
        <v>4</v>
      </c>
      <c r="F17" s="38">
        <f t="shared" si="0"/>
        <v>7</v>
      </c>
      <c r="G17" s="69">
        <f t="shared" si="1"/>
        <v>24.5</v>
      </c>
    </row>
    <row r="18" spans="1:7" ht="31.5" x14ac:dyDescent="0.25">
      <c r="A18" s="23">
        <v>5</v>
      </c>
      <c r="B18" s="34" t="s">
        <v>171</v>
      </c>
      <c r="C18" s="41" t="s">
        <v>180</v>
      </c>
      <c r="D18" s="36">
        <v>1</v>
      </c>
      <c r="E18" s="37" t="s">
        <v>3</v>
      </c>
      <c r="F18" s="38">
        <f t="shared" si="0"/>
        <v>8</v>
      </c>
      <c r="G18" s="69">
        <f t="shared" si="1"/>
        <v>8</v>
      </c>
    </row>
    <row r="19" spans="1:7" ht="15.75" x14ac:dyDescent="0.25">
      <c r="A19" s="23">
        <v>6</v>
      </c>
      <c r="B19" s="34" t="s">
        <v>172</v>
      </c>
      <c r="C19" s="42" t="s">
        <v>181</v>
      </c>
      <c r="D19" s="36">
        <v>1</v>
      </c>
      <c r="E19" s="37" t="s">
        <v>2</v>
      </c>
      <c r="F19" s="38">
        <f t="shared" si="0"/>
        <v>9</v>
      </c>
      <c r="G19" s="69">
        <f t="shared" si="1"/>
        <v>9</v>
      </c>
    </row>
    <row r="20" spans="1:7" ht="15.75" x14ac:dyDescent="0.25">
      <c r="A20" s="23">
        <v>7</v>
      </c>
      <c r="B20" s="34" t="s">
        <v>173</v>
      </c>
      <c r="C20" s="41" t="s">
        <v>182</v>
      </c>
      <c r="D20" s="36">
        <v>1</v>
      </c>
      <c r="E20" s="37" t="s">
        <v>3</v>
      </c>
      <c r="F20" s="38">
        <f t="shared" si="0"/>
        <v>8</v>
      </c>
      <c r="G20" s="69">
        <f t="shared" si="1"/>
        <v>8</v>
      </c>
    </row>
    <row r="21" spans="1:7" ht="15.75" x14ac:dyDescent="0.25">
      <c r="A21" s="23">
        <v>8</v>
      </c>
      <c r="B21" s="34" t="s">
        <v>174</v>
      </c>
      <c r="C21" s="42" t="s">
        <v>183</v>
      </c>
      <c r="D21" s="36">
        <v>3.5</v>
      </c>
      <c r="E21" s="37" t="s">
        <v>2</v>
      </c>
      <c r="F21" s="38">
        <f t="shared" si="0"/>
        <v>9</v>
      </c>
      <c r="G21" s="69">
        <f t="shared" si="1"/>
        <v>31.5</v>
      </c>
    </row>
    <row r="22" spans="1:7" ht="15.75" x14ac:dyDescent="0.25">
      <c r="A22" s="23">
        <v>9</v>
      </c>
      <c r="B22" s="34" t="s">
        <v>175</v>
      </c>
      <c r="C22" s="42" t="s">
        <v>184</v>
      </c>
      <c r="D22" s="36">
        <v>3.5</v>
      </c>
      <c r="E22" s="37" t="s">
        <v>2</v>
      </c>
      <c r="F22" s="38">
        <f t="shared" si="0"/>
        <v>9</v>
      </c>
      <c r="G22" s="69">
        <f t="shared" si="1"/>
        <v>31.5</v>
      </c>
    </row>
    <row r="23" spans="1:7" ht="19.5" customHeight="1" x14ac:dyDescent="0.25">
      <c r="A23" s="40">
        <v>10</v>
      </c>
      <c r="B23" s="34"/>
      <c r="C23" s="42"/>
      <c r="D23" s="36"/>
      <c r="E23" s="24"/>
      <c r="F23" s="8"/>
      <c r="G23" s="69">
        <f t="shared" si="1"/>
        <v>0</v>
      </c>
    </row>
    <row r="24" spans="1:7" s="11" customFormat="1" x14ac:dyDescent="0.25">
      <c r="C24" s="20" t="s">
        <v>19</v>
      </c>
      <c r="D24" s="19">
        <f>SUM(G14:G23)</f>
        <v>182.5</v>
      </c>
      <c r="F24" s="16"/>
      <c r="G24" s="10"/>
    </row>
    <row r="25" spans="1:7" s="11" customFormat="1" x14ac:dyDescent="0.25">
      <c r="C25" s="18" t="s">
        <v>16</v>
      </c>
      <c r="D25" s="19">
        <f>SUM(D14:D23)</f>
        <v>24</v>
      </c>
      <c r="E25" s="16"/>
      <c r="F25" s="16"/>
      <c r="G25" s="10"/>
    </row>
    <row r="26" spans="1:7" s="11" customFormat="1" x14ac:dyDescent="0.25">
      <c r="C26" s="20"/>
      <c r="D26" s="19"/>
      <c r="F26" s="16"/>
      <c r="G26" s="10"/>
    </row>
    <row r="27" spans="1:7" s="11" customFormat="1" ht="30" x14ac:dyDescent="0.25">
      <c r="C27" s="21" t="s">
        <v>22</v>
      </c>
      <c r="D27" s="19">
        <f>D10+D24</f>
        <v>1286</v>
      </c>
      <c r="F27" s="16"/>
      <c r="G27" s="10"/>
    </row>
    <row r="28" spans="1:7" s="11" customFormat="1" x14ac:dyDescent="0.25">
      <c r="C28" s="21" t="s">
        <v>23</v>
      </c>
      <c r="D28" s="19">
        <f>D11+D25</f>
        <v>171</v>
      </c>
      <c r="F28" s="16"/>
      <c r="G28" s="10"/>
    </row>
    <row r="29" spans="1:7" ht="15" customHeight="1" x14ac:dyDescent="0.25">
      <c r="C29" s="12"/>
      <c r="D29" s="10"/>
      <c r="E29" s="16"/>
      <c r="F29" s="16"/>
      <c r="G29" s="10"/>
    </row>
    <row r="30" spans="1:7" x14ac:dyDescent="0.25">
      <c r="C30" s="11" t="s">
        <v>20</v>
      </c>
      <c r="D30" s="17">
        <f>D24/D25</f>
        <v>7.604166666666667</v>
      </c>
    </row>
    <row r="31" spans="1:7" x14ac:dyDescent="0.25">
      <c r="C31" s="11" t="s">
        <v>87</v>
      </c>
      <c r="D31" s="17">
        <f>D27/D28</f>
        <v>7.5204678362573096</v>
      </c>
    </row>
    <row r="36" spans="1:4" x14ac:dyDescent="0.25">
      <c r="A36" s="7" t="s">
        <v>54</v>
      </c>
    </row>
    <row r="37" spans="1:4" x14ac:dyDescent="0.25">
      <c r="A37" s="7"/>
    </row>
    <row r="39" spans="1:4" x14ac:dyDescent="0.25">
      <c r="A39" s="1" t="s">
        <v>0</v>
      </c>
      <c r="B39" s="1" t="s">
        <v>90</v>
      </c>
      <c r="C39" s="1" t="s">
        <v>1</v>
      </c>
    </row>
    <row r="40" spans="1:4" x14ac:dyDescent="0.25">
      <c r="A40" s="2" t="s">
        <v>106</v>
      </c>
      <c r="B40" s="2" t="s">
        <v>94</v>
      </c>
      <c r="C40" s="2">
        <v>10</v>
      </c>
      <c r="D40" s="44" t="s">
        <v>99</v>
      </c>
    </row>
    <row r="41" spans="1:4" x14ac:dyDescent="0.25">
      <c r="A41" s="2" t="s">
        <v>2</v>
      </c>
      <c r="B41" s="2" t="s">
        <v>95</v>
      </c>
      <c r="C41" s="2">
        <v>9</v>
      </c>
      <c r="D41" s="44" t="s">
        <v>100</v>
      </c>
    </row>
    <row r="42" spans="1:4" x14ac:dyDescent="0.25">
      <c r="A42" s="2" t="s">
        <v>3</v>
      </c>
      <c r="B42" s="2" t="s">
        <v>96</v>
      </c>
      <c r="C42" s="2">
        <v>8</v>
      </c>
      <c r="D42" s="44" t="s">
        <v>101</v>
      </c>
    </row>
    <row r="43" spans="1:4" x14ac:dyDescent="0.25">
      <c r="A43" s="2" t="s">
        <v>4</v>
      </c>
      <c r="B43" s="2" t="s">
        <v>97</v>
      </c>
      <c r="C43" s="2">
        <v>7</v>
      </c>
      <c r="D43" s="44" t="s">
        <v>102</v>
      </c>
    </row>
    <row r="44" spans="1:4" x14ac:dyDescent="0.25">
      <c r="A44" s="2" t="s">
        <v>5</v>
      </c>
      <c r="B44" s="2" t="s">
        <v>98</v>
      </c>
      <c r="C44" s="2">
        <v>6</v>
      </c>
      <c r="D44" s="44" t="s">
        <v>108</v>
      </c>
    </row>
    <row r="45" spans="1:4" x14ac:dyDescent="0.25">
      <c r="A45" s="2" t="s">
        <v>6</v>
      </c>
      <c r="B45" s="2" t="s">
        <v>107</v>
      </c>
      <c r="C45" s="2">
        <v>5</v>
      </c>
      <c r="D45" s="44" t="s">
        <v>103</v>
      </c>
    </row>
    <row r="46" spans="1:4" x14ac:dyDescent="0.25">
      <c r="A46" s="2" t="s">
        <v>200</v>
      </c>
      <c r="B46" s="2">
        <v>40</v>
      </c>
      <c r="C46" s="2">
        <v>4</v>
      </c>
      <c r="D46" s="44" t="s">
        <v>201</v>
      </c>
    </row>
    <row r="47" spans="1:4" x14ac:dyDescent="0.25">
      <c r="A47" s="2" t="s">
        <v>8</v>
      </c>
      <c r="B47" s="2" t="s">
        <v>104</v>
      </c>
      <c r="C47" s="2">
        <v>0</v>
      </c>
      <c r="D47" s="44" t="s">
        <v>104</v>
      </c>
    </row>
    <row r="48" spans="1:4" x14ac:dyDescent="0.25">
      <c r="A48" s="2" t="s">
        <v>7</v>
      </c>
      <c r="B48" s="2" t="s">
        <v>89</v>
      </c>
      <c r="C48" s="2">
        <v>0</v>
      </c>
      <c r="D48" s="44" t="s">
        <v>105</v>
      </c>
    </row>
  </sheetData>
  <mergeCells count="3">
    <mergeCell ref="A1:G1"/>
    <mergeCell ref="A2:G2"/>
    <mergeCell ref="A4:G4"/>
  </mergeCells>
  <dataValidations count="1">
    <dataValidation type="list" allowBlank="1" showInputMessage="1" showErrorMessage="1" sqref="E14:E23">
      <formula1>$A$40:$A$48</formula1>
    </dataValidation>
  </dataValidations>
  <pageMargins left="0.7" right="0.7" top="0.75" bottom="0.75" header="0.3" footer="0.3"/>
  <pageSetup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topLeftCell="A10" zoomScale="115" zoomScaleNormal="100" zoomScaleSheetLayoutView="115" workbookViewId="0">
      <selection activeCell="G14" sqref="G14:G23"/>
    </sheetView>
  </sheetViews>
  <sheetFormatPr defaultRowHeight="15" x14ac:dyDescent="0.25"/>
  <cols>
    <col min="1" max="1" width="6.5703125" customWidth="1"/>
    <col min="2" max="2" width="11.140625" customWidth="1"/>
    <col min="3" max="3" width="33.85546875" customWidth="1"/>
    <col min="4" max="4" width="8.42578125" style="3" customWidth="1"/>
    <col min="5" max="5" width="10.42578125" style="3" customWidth="1"/>
    <col min="6" max="6" width="11.140625" style="3" customWidth="1"/>
    <col min="7" max="7" width="8.5703125" style="3" customWidth="1"/>
  </cols>
  <sheetData>
    <row r="1" spans="1:7" ht="18.75" x14ac:dyDescent="0.3">
      <c r="A1" s="65" t="s">
        <v>24</v>
      </c>
      <c r="B1" s="65"/>
      <c r="C1" s="65"/>
      <c r="D1" s="65"/>
      <c r="E1" s="65"/>
      <c r="F1" s="65"/>
      <c r="G1" s="65"/>
    </row>
    <row r="2" spans="1:7" ht="18.75" x14ac:dyDescent="0.3">
      <c r="A2" s="65" t="s">
        <v>18</v>
      </c>
      <c r="B2" s="65"/>
      <c r="C2" s="65"/>
      <c r="D2" s="65"/>
      <c r="E2" s="65"/>
      <c r="F2" s="65"/>
      <c r="G2" s="65"/>
    </row>
    <row r="4" spans="1:7" ht="17.25" x14ac:dyDescent="0.3">
      <c r="A4" s="66" t="s">
        <v>199</v>
      </c>
      <c r="B4" s="66"/>
      <c r="C4" s="66"/>
      <c r="D4" s="66"/>
      <c r="E4" s="66"/>
      <c r="F4" s="66"/>
      <c r="G4" s="66"/>
    </row>
    <row r="5" spans="1:7" x14ac:dyDescent="0.25">
      <c r="A5" s="3"/>
      <c r="B5" s="3"/>
      <c r="C5" s="3"/>
    </row>
    <row r="6" spans="1:7" x14ac:dyDescent="0.25">
      <c r="A6" s="51" t="s">
        <v>130</v>
      </c>
      <c r="B6" s="46" t="s">
        <v>130</v>
      </c>
      <c r="C6" t="str">
        <f>'1'!C6</f>
        <v>ABC</v>
      </c>
      <c r="E6" s="46" t="s">
        <v>127</v>
      </c>
      <c r="F6" s="44">
        <f ca="1">'1'!F6</f>
        <v>1234</v>
      </c>
    </row>
    <row r="7" spans="1:7" x14ac:dyDescent="0.25">
      <c r="A7" s="46"/>
      <c r="B7" s="46" t="s">
        <v>186</v>
      </c>
      <c r="C7" t="str">
        <f>'1'!C7</f>
        <v>XYZ</v>
      </c>
      <c r="E7" s="46" t="s">
        <v>129</v>
      </c>
      <c r="F7" s="44" t="str">
        <f ca="1">'1'!F7</f>
        <v>7141-14-000</v>
      </c>
    </row>
    <row r="8" spans="1:7" x14ac:dyDescent="0.25">
      <c r="B8" s="46" t="s">
        <v>187</v>
      </c>
      <c r="C8" t="str">
        <f>'1'!C8</f>
        <v>PQR</v>
      </c>
      <c r="E8" s="46" t="s">
        <v>128</v>
      </c>
      <c r="F8" s="44" t="str">
        <f ca="1">'1'!F8</f>
        <v>2014-2018</v>
      </c>
    </row>
    <row r="10" spans="1:7" x14ac:dyDescent="0.25">
      <c r="C10" s="4" t="s">
        <v>12</v>
      </c>
      <c r="D10" s="6">
        <f>'7'!D27</f>
        <v>1286</v>
      </c>
    </row>
    <row r="11" spans="1:7" x14ac:dyDescent="0.25">
      <c r="C11" s="4" t="s">
        <v>13</v>
      </c>
      <c r="D11" s="6">
        <f>'7'!D28</f>
        <v>171</v>
      </c>
    </row>
    <row r="12" spans="1:7" x14ac:dyDescent="0.25">
      <c r="C12" s="5" t="s">
        <v>14</v>
      </c>
      <c r="D12" s="43">
        <f>'7'!D31</f>
        <v>7.5204678362573096</v>
      </c>
    </row>
    <row r="13" spans="1:7" s="15" customFormat="1" ht="30" x14ac:dyDescent="0.25">
      <c r="A13" s="14" t="s">
        <v>21</v>
      </c>
      <c r="B13" s="25" t="s">
        <v>17</v>
      </c>
      <c r="C13" s="26" t="s">
        <v>9</v>
      </c>
      <c r="D13" s="26" t="s">
        <v>10</v>
      </c>
      <c r="E13" s="13" t="s">
        <v>0</v>
      </c>
      <c r="F13" s="13" t="s">
        <v>11</v>
      </c>
      <c r="G13" s="14" t="s">
        <v>15</v>
      </c>
    </row>
    <row r="14" spans="1:7" ht="15.75" x14ac:dyDescent="0.25">
      <c r="A14" s="23">
        <v>1</v>
      </c>
      <c r="B14" s="34" t="s">
        <v>93</v>
      </c>
      <c r="C14" s="41" t="s">
        <v>85</v>
      </c>
      <c r="D14" s="36">
        <v>20</v>
      </c>
      <c r="E14" s="37" t="s">
        <v>2</v>
      </c>
      <c r="F14" s="38">
        <f>IF(E14="","",INDEX($C$40:$C$48,MATCH(E14,$A$40:$A$48,0)))</f>
        <v>9</v>
      </c>
      <c r="G14" s="69">
        <f>IF(F14="",0,D14*F14)</f>
        <v>180</v>
      </c>
    </row>
    <row r="15" spans="1:7" ht="15.75" x14ac:dyDescent="0.25">
      <c r="A15" s="23">
        <v>2</v>
      </c>
      <c r="B15" s="34"/>
      <c r="C15" s="42"/>
      <c r="D15" s="36"/>
      <c r="E15" s="37"/>
      <c r="F15" s="38"/>
      <c r="G15" s="69">
        <f t="shared" ref="G15:G23" si="0">IF(F15="",0,D15*F15)</f>
        <v>0</v>
      </c>
    </row>
    <row r="16" spans="1:7" ht="15.75" x14ac:dyDescent="0.25">
      <c r="A16" s="23">
        <v>3</v>
      </c>
      <c r="B16" s="34"/>
      <c r="C16" s="42"/>
      <c r="D16" s="36"/>
      <c r="E16" s="37"/>
      <c r="F16" s="38"/>
      <c r="G16" s="69">
        <f t="shared" si="0"/>
        <v>0</v>
      </c>
    </row>
    <row r="17" spans="1:7" ht="15.75" x14ac:dyDescent="0.25">
      <c r="A17" s="23">
        <v>4</v>
      </c>
      <c r="B17" s="34"/>
      <c r="C17" s="42"/>
      <c r="D17" s="36"/>
      <c r="E17" s="37"/>
      <c r="F17" s="38"/>
      <c r="G17" s="69">
        <f t="shared" si="0"/>
        <v>0</v>
      </c>
    </row>
    <row r="18" spans="1:7" ht="15.75" x14ac:dyDescent="0.25">
      <c r="A18" s="23">
        <v>5</v>
      </c>
      <c r="B18" s="34"/>
      <c r="C18" s="41"/>
      <c r="D18" s="36"/>
      <c r="E18" s="37"/>
      <c r="F18" s="38"/>
      <c r="G18" s="69">
        <f t="shared" si="0"/>
        <v>0</v>
      </c>
    </row>
    <row r="19" spans="1:7" ht="15.75" x14ac:dyDescent="0.25">
      <c r="A19" s="23">
        <v>6</v>
      </c>
      <c r="B19" s="34"/>
      <c r="C19" s="42"/>
      <c r="D19" s="36"/>
      <c r="E19" s="37"/>
      <c r="F19" s="38"/>
      <c r="G19" s="69">
        <f t="shared" si="0"/>
        <v>0</v>
      </c>
    </row>
    <row r="20" spans="1:7" ht="15.75" x14ac:dyDescent="0.25">
      <c r="A20" s="23">
        <v>7</v>
      </c>
      <c r="B20" s="34"/>
      <c r="C20" s="41"/>
      <c r="D20" s="36"/>
      <c r="E20" s="37"/>
      <c r="F20" s="38"/>
      <c r="G20" s="69">
        <f t="shared" si="0"/>
        <v>0</v>
      </c>
    </row>
    <row r="21" spans="1:7" ht="15.75" x14ac:dyDescent="0.25">
      <c r="A21" s="23">
        <v>8</v>
      </c>
      <c r="B21" s="34"/>
      <c r="C21" s="42"/>
      <c r="D21" s="36"/>
      <c r="E21" s="37"/>
      <c r="F21" s="38"/>
      <c r="G21" s="69">
        <f t="shared" si="0"/>
        <v>0</v>
      </c>
    </row>
    <row r="22" spans="1:7" ht="15.75" x14ac:dyDescent="0.25">
      <c r="A22" s="23">
        <v>9</v>
      </c>
      <c r="B22" s="34"/>
      <c r="C22" s="42"/>
      <c r="D22" s="36"/>
      <c r="E22" s="37"/>
      <c r="F22" s="38"/>
      <c r="G22" s="69">
        <f t="shared" si="0"/>
        <v>0</v>
      </c>
    </row>
    <row r="23" spans="1:7" ht="19.5" customHeight="1" x14ac:dyDescent="0.25">
      <c r="A23" s="40">
        <v>10</v>
      </c>
      <c r="B23" s="34"/>
      <c r="C23" s="42"/>
      <c r="D23" s="36"/>
      <c r="E23" s="24"/>
      <c r="F23" s="8"/>
      <c r="G23" s="69">
        <f t="shared" si="0"/>
        <v>0</v>
      </c>
    </row>
    <row r="24" spans="1:7" s="11" customFormat="1" x14ac:dyDescent="0.25">
      <c r="C24" s="20" t="s">
        <v>19</v>
      </c>
      <c r="D24" s="19">
        <f>SUM(G14:G23)</f>
        <v>180</v>
      </c>
      <c r="F24" s="16"/>
      <c r="G24" s="10"/>
    </row>
    <row r="25" spans="1:7" s="11" customFormat="1" x14ac:dyDescent="0.25">
      <c r="C25" s="18" t="s">
        <v>16</v>
      </c>
      <c r="D25" s="19">
        <f>SUM(D14:D23)</f>
        <v>20</v>
      </c>
      <c r="E25" s="16"/>
      <c r="F25" s="16"/>
      <c r="G25" s="10"/>
    </row>
    <row r="26" spans="1:7" s="11" customFormat="1" x14ac:dyDescent="0.25">
      <c r="C26" s="20"/>
      <c r="D26" s="19"/>
      <c r="F26" s="16"/>
      <c r="G26" s="10"/>
    </row>
    <row r="27" spans="1:7" s="11" customFormat="1" ht="30" x14ac:dyDescent="0.25">
      <c r="C27" s="21" t="s">
        <v>22</v>
      </c>
      <c r="D27" s="19">
        <f>D10+D24</f>
        <v>1466</v>
      </c>
      <c r="F27" s="16"/>
      <c r="G27" s="10"/>
    </row>
    <row r="28" spans="1:7" s="11" customFormat="1" x14ac:dyDescent="0.25">
      <c r="C28" s="21" t="s">
        <v>23</v>
      </c>
      <c r="D28" s="19">
        <f>D11+D25</f>
        <v>191</v>
      </c>
      <c r="F28" s="16"/>
      <c r="G28" s="10"/>
    </row>
    <row r="29" spans="1:7" ht="15" customHeight="1" x14ac:dyDescent="0.25">
      <c r="C29" s="12"/>
      <c r="D29" s="10"/>
      <c r="E29" s="16"/>
      <c r="F29" s="16"/>
      <c r="G29" s="10"/>
    </row>
    <row r="30" spans="1:7" x14ac:dyDescent="0.25">
      <c r="C30" s="11" t="s">
        <v>20</v>
      </c>
      <c r="D30" s="17">
        <f>D24/D25</f>
        <v>9</v>
      </c>
    </row>
    <row r="31" spans="1:7" x14ac:dyDescent="0.25">
      <c r="C31" s="11" t="s">
        <v>86</v>
      </c>
      <c r="D31" s="17">
        <f>D27/D28</f>
        <v>7.6753926701570681</v>
      </c>
    </row>
    <row r="36" spans="1:4" x14ac:dyDescent="0.25">
      <c r="A36" s="7" t="s">
        <v>54</v>
      </c>
    </row>
    <row r="37" spans="1:4" x14ac:dyDescent="0.25">
      <c r="A37" s="7"/>
    </row>
    <row r="39" spans="1:4" x14ac:dyDescent="0.25">
      <c r="A39" s="1" t="s">
        <v>0</v>
      </c>
      <c r="B39" s="1" t="s">
        <v>90</v>
      </c>
      <c r="C39" s="1" t="s">
        <v>1</v>
      </c>
    </row>
    <row r="40" spans="1:4" x14ac:dyDescent="0.25">
      <c r="A40" s="2" t="s">
        <v>106</v>
      </c>
      <c r="B40" s="2" t="s">
        <v>94</v>
      </c>
      <c r="C40" s="2">
        <v>10</v>
      </c>
      <c r="D40" s="44" t="s">
        <v>99</v>
      </c>
    </row>
    <row r="41" spans="1:4" x14ac:dyDescent="0.25">
      <c r="A41" s="2" t="s">
        <v>2</v>
      </c>
      <c r="B41" s="2" t="s">
        <v>95</v>
      </c>
      <c r="C41" s="2">
        <v>9</v>
      </c>
      <c r="D41" s="44" t="s">
        <v>100</v>
      </c>
    </row>
    <row r="42" spans="1:4" x14ac:dyDescent="0.25">
      <c r="A42" s="2" t="s">
        <v>3</v>
      </c>
      <c r="B42" s="2" t="s">
        <v>96</v>
      </c>
      <c r="C42" s="2">
        <v>8</v>
      </c>
      <c r="D42" s="44" t="s">
        <v>101</v>
      </c>
    </row>
    <row r="43" spans="1:4" x14ac:dyDescent="0.25">
      <c r="A43" s="2" t="s">
        <v>4</v>
      </c>
      <c r="B43" s="2" t="s">
        <v>97</v>
      </c>
      <c r="C43" s="2">
        <v>7</v>
      </c>
      <c r="D43" s="44" t="s">
        <v>102</v>
      </c>
    </row>
    <row r="44" spans="1:4" x14ac:dyDescent="0.25">
      <c r="A44" s="2" t="s">
        <v>5</v>
      </c>
      <c r="B44" s="2" t="s">
        <v>98</v>
      </c>
      <c r="C44" s="2">
        <v>6</v>
      </c>
      <c r="D44" s="44" t="s">
        <v>108</v>
      </c>
    </row>
    <row r="45" spans="1:4" x14ac:dyDescent="0.25">
      <c r="A45" s="2" t="s">
        <v>6</v>
      </c>
      <c r="B45" s="2" t="s">
        <v>107</v>
      </c>
      <c r="C45" s="2">
        <v>5</v>
      </c>
      <c r="D45" s="44" t="s">
        <v>103</v>
      </c>
    </row>
    <row r="46" spans="1:4" x14ac:dyDescent="0.25">
      <c r="A46" s="2" t="s">
        <v>200</v>
      </c>
      <c r="B46" s="2">
        <v>40</v>
      </c>
      <c r="C46" s="2">
        <v>4</v>
      </c>
      <c r="D46" s="44" t="s">
        <v>201</v>
      </c>
    </row>
    <row r="47" spans="1:4" x14ac:dyDescent="0.25">
      <c r="A47" s="2" t="s">
        <v>8</v>
      </c>
      <c r="B47" s="2" t="s">
        <v>104</v>
      </c>
      <c r="C47" s="2">
        <v>0</v>
      </c>
      <c r="D47" s="44" t="s">
        <v>104</v>
      </c>
    </row>
    <row r="48" spans="1:4" x14ac:dyDescent="0.25">
      <c r="A48" s="2" t="s">
        <v>7</v>
      </c>
      <c r="B48" s="2" t="s">
        <v>89</v>
      </c>
      <c r="C48" s="2">
        <v>0</v>
      </c>
      <c r="D48" s="44" t="s">
        <v>105</v>
      </c>
    </row>
  </sheetData>
  <mergeCells count="3">
    <mergeCell ref="A1:G1"/>
    <mergeCell ref="A2:G2"/>
    <mergeCell ref="A4:G4"/>
  </mergeCells>
  <dataValidations count="1">
    <dataValidation type="list" allowBlank="1" showInputMessage="1" showErrorMessage="1" sqref="E14:E23">
      <formula1>$A$40:$A$48</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topLeftCell="A10" zoomScale="115" zoomScaleNormal="100" zoomScaleSheetLayoutView="115" workbookViewId="0">
      <selection activeCell="E10" sqref="E10"/>
    </sheetView>
  </sheetViews>
  <sheetFormatPr defaultRowHeight="15" x14ac:dyDescent="0.25"/>
  <cols>
    <col min="1" max="1" width="6.5703125" customWidth="1"/>
    <col min="2" max="2" width="11.140625" customWidth="1"/>
    <col min="3" max="3" width="18.7109375" customWidth="1"/>
    <col min="4" max="4" width="16.5703125" style="3" customWidth="1"/>
    <col min="5" max="5" width="10.42578125" style="3" customWidth="1"/>
    <col min="6" max="6" width="11.140625" style="3" customWidth="1"/>
    <col min="7" max="7" width="8.5703125" style="3" customWidth="1"/>
  </cols>
  <sheetData>
    <row r="1" spans="1:7" ht="18.75" x14ac:dyDescent="0.3">
      <c r="A1" s="65" t="s">
        <v>24</v>
      </c>
      <c r="B1" s="65"/>
      <c r="C1" s="65"/>
      <c r="D1" s="65"/>
      <c r="E1" s="65"/>
      <c r="F1" s="65"/>
      <c r="G1" s="65"/>
    </row>
    <row r="2" spans="1:7" ht="18.75" x14ac:dyDescent="0.3">
      <c r="A2" s="65" t="s">
        <v>18</v>
      </c>
      <c r="B2" s="65"/>
      <c r="C2" s="65"/>
      <c r="D2" s="65"/>
      <c r="E2" s="65"/>
      <c r="F2" s="65"/>
      <c r="G2" s="65"/>
    </row>
    <row r="4" spans="1:7" ht="17.25" x14ac:dyDescent="0.3">
      <c r="A4" s="66" t="s">
        <v>185</v>
      </c>
      <c r="B4" s="66"/>
      <c r="C4" s="66"/>
      <c r="D4" s="66"/>
      <c r="E4" s="66"/>
      <c r="F4" s="66"/>
      <c r="G4" s="66"/>
    </row>
    <row r="5" spans="1:7" ht="17.25" x14ac:dyDescent="0.3">
      <c r="A5" s="64"/>
      <c r="B5" s="64"/>
      <c r="C5" s="64"/>
      <c r="D5" s="64"/>
      <c r="E5" s="64"/>
      <c r="F5" s="64"/>
      <c r="G5" s="64"/>
    </row>
    <row r="6" spans="1:7" x14ac:dyDescent="0.25">
      <c r="A6" s="60" t="str">
        <f>'1'!C6</f>
        <v>ABC</v>
      </c>
      <c r="B6" s="61"/>
      <c r="C6" s="61"/>
      <c r="D6" s="60">
        <f ca="1">'1'!F6</f>
        <v>1234</v>
      </c>
      <c r="E6" s="47" t="s">
        <v>193</v>
      </c>
      <c r="F6" s="44" t="s">
        <v>195</v>
      </c>
    </row>
    <row r="7" spans="1:7" x14ac:dyDescent="0.25">
      <c r="A7" s="60" t="str">
        <f>'1'!C7</f>
        <v>XYZ</v>
      </c>
      <c r="B7" s="62"/>
      <c r="C7" s="60"/>
      <c r="D7" s="60" t="str">
        <f ca="1">'1'!F7</f>
        <v>7141-14-000</v>
      </c>
      <c r="E7" s="47" t="s">
        <v>194</v>
      </c>
      <c r="F7" s="44" t="s">
        <v>195</v>
      </c>
    </row>
    <row r="8" spans="1:7" x14ac:dyDescent="0.25">
      <c r="A8" s="60" t="str">
        <f>'1'!C8</f>
        <v>PQR</v>
      </c>
      <c r="B8" s="62"/>
      <c r="C8" s="60"/>
      <c r="D8" s="60" t="str">
        <f ca="1">'1'!F8</f>
        <v>2014-2018</v>
      </c>
    </row>
    <row r="9" spans="1:7" ht="92.25" customHeight="1" x14ac:dyDescent="0.25">
      <c r="A9" s="68" t="str">
        <f ca="1">CONCATENATE("          Certified that Mr. ",A6," S/o Mr. ",A7," &amp; Mrs. ",A8," Roll No. ",D6," Regd.No. ",D7," has been a bonafide student of B.Tech. (Mechanical Engineering) during the session ",D8,". He has successfully completed all the requirements for the award of degree in the month of June 2018. The details of SGPA (Semester Grade Point Average) &amp; CGPA (Cumulative Grade Point Average) obtained by the student are as under:-")</f>
        <v xml:space="preserve">          Certified that Mr. ABC S/o Mr. XYZ &amp; Mrs. PQR Roll No. 1234 Regd.No. 7141-14-000 has been a bonafide student of B.Tech. (Mechanical Engineering) during the session 2014-2018. He has successfully completed all the requirements for the award of degree in the month of June 2018. The details of SGPA (Semester Grade Point Average) &amp; CGPA (Cumulative Grade Point Average) obtained by the student are as under:-</v>
      </c>
      <c r="B9" s="68"/>
      <c r="C9" s="68"/>
      <c r="D9" s="68"/>
      <c r="E9" s="68"/>
      <c r="F9" s="68"/>
      <c r="G9" s="68"/>
    </row>
    <row r="11" spans="1:7" x14ac:dyDescent="0.25">
      <c r="C11" s="53" t="s">
        <v>188</v>
      </c>
      <c r="D11" s="53" t="s">
        <v>189</v>
      </c>
      <c r="E11" s="53" t="s">
        <v>190</v>
      </c>
    </row>
    <row r="12" spans="1:7" x14ac:dyDescent="0.25">
      <c r="C12" s="54">
        <v>1</v>
      </c>
      <c r="D12" s="55">
        <f ca="1">INDIRECT(CONCATENATE(C12,"!","D30"))</f>
        <v>7.7441860465116283</v>
      </c>
      <c r="E12" s="55">
        <f ca="1">INDIRECT(CONCATENATE(C12,"!","D31"))</f>
        <v>7.7441860465116283</v>
      </c>
    </row>
    <row r="13" spans="1:7" x14ac:dyDescent="0.25">
      <c r="C13" s="54">
        <v>2</v>
      </c>
      <c r="D13" s="55">
        <f t="shared" ref="D13:D19" ca="1" si="0">INDIRECT(CONCATENATE(C13,"!","D30"))</f>
        <v>7.8510638297872344</v>
      </c>
      <c r="E13" s="55">
        <f t="shared" ref="E13:E19" ca="1" si="1">INDIRECT(CONCATENATE(C13,"!","D31"))</f>
        <v>7.8</v>
      </c>
    </row>
    <row r="14" spans="1:7" x14ac:dyDescent="0.25">
      <c r="C14" s="56">
        <v>3</v>
      </c>
      <c r="D14" s="57">
        <f t="shared" ca="1" si="0"/>
        <v>7.583333333333333</v>
      </c>
      <c r="E14" s="57">
        <f t="shared" ca="1" si="1"/>
        <v>7.72463768115942</v>
      </c>
    </row>
    <row r="15" spans="1:7" x14ac:dyDescent="0.25">
      <c r="C15" s="54">
        <v>4</v>
      </c>
      <c r="D15" s="55">
        <f t="shared" ca="1" si="0"/>
        <v>6.833333333333333</v>
      </c>
      <c r="E15" s="55">
        <f t="shared" ca="1" si="1"/>
        <v>7.4946236559139781</v>
      </c>
    </row>
    <row r="16" spans="1:7" x14ac:dyDescent="0.25">
      <c r="C16" s="54">
        <v>5</v>
      </c>
      <c r="D16" s="55">
        <f t="shared" ca="1" si="0"/>
        <v>7.3166666666666664</v>
      </c>
      <c r="E16" s="55">
        <f t="shared" ca="1" si="1"/>
        <v>7.4512195121951219</v>
      </c>
    </row>
    <row r="17" spans="1:5" x14ac:dyDescent="0.25">
      <c r="C17" s="54">
        <v>6</v>
      </c>
      <c r="D17" s="55">
        <f t="shared" ca="1" si="0"/>
        <v>7.791666666666667</v>
      </c>
      <c r="E17" s="55">
        <f t="shared" ca="1" si="1"/>
        <v>7.5068027210884356</v>
      </c>
    </row>
    <row r="18" spans="1:5" x14ac:dyDescent="0.25">
      <c r="C18" s="54">
        <v>7</v>
      </c>
      <c r="D18" s="55">
        <f t="shared" ca="1" si="0"/>
        <v>7.604166666666667</v>
      </c>
      <c r="E18" s="55">
        <f t="shared" ca="1" si="1"/>
        <v>7.5204678362573096</v>
      </c>
    </row>
    <row r="19" spans="1:5" x14ac:dyDescent="0.25">
      <c r="C19" s="54">
        <v>8</v>
      </c>
      <c r="D19" s="55">
        <f t="shared" ca="1" si="0"/>
        <v>9</v>
      </c>
      <c r="E19" s="55">
        <f t="shared" ca="1" si="1"/>
        <v>7.6753926701570681</v>
      </c>
    </row>
    <row r="20" spans="1:5" x14ac:dyDescent="0.25">
      <c r="C20" s="52" t="s">
        <v>191</v>
      </c>
      <c r="D20" s="59" t="str">
        <f ca="1">CONCATENATE(ROUND(E19,2)," (10 Points Scale)")</f>
        <v>7.68 (10 Points Scale)</v>
      </c>
      <c r="E20" s="58"/>
    </row>
    <row r="22" spans="1:5" ht="15.75" x14ac:dyDescent="0.25">
      <c r="B22" s="63" t="s">
        <v>192</v>
      </c>
    </row>
    <row r="27" spans="1:5" s="3" customFormat="1" x14ac:dyDescent="0.25">
      <c r="B27"/>
      <c r="C27"/>
      <c r="E27" s="7" t="s">
        <v>54</v>
      </c>
    </row>
    <row r="28" spans="1:5" s="3" customFormat="1" x14ac:dyDescent="0.25">
      <c r="A28" s="7"/>
      <c r="B28"/>
      <c r="C28"/>
    </row>
  </sheetData>
  <mergeCells count="4">
    <mergeCell ref="A1:G1"/>
    <mergeCell ref="A2:G2"/>
    <mergeCell ref="A4:G4"/>
    <mergeCell ref="A9:G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vt:lpstr>
      <vt:lpstr>2</vt:lpstr>
      <vt:lpstr>3</vt:lpstr>
      <vt:lpstr>4</vt:lpstr>
      <vt:lpstr>5</vt:lpstr>
      <vt:lpstr>6</vt:lpstr>
      <vt:lpstr>7</vt:lpstr>
      <vt:lpstr>8</vt:lpstr>
      <vt:lpstr>Provisional_Degree</vt:lpstr>
      <vt:lpstr>'1'!Print_Area</vt:lpstr>
      <vt:lpstr>'2'!Print_Area</vt:lpstr>
      <vt:lpstr>'3'!Print_Area</vt:lpstr>
      <vt:lpstr>'4'!Print_Area</vt:lpstr>
      <vt:lpstr>'5'!Print_Area</vt:lpstr>
      <vt:lpstr>'6'!Print_Area</vt:lpstr>
      <vt:lpstr>'7'!Print_Area</vt:lpstr>
      <vt:lpstr>'8'!Print_Area</vt:lpstr>
      <vt:lpstr>Provisional_Degree!Print_Area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hcl</dc:creator>
  <cp:lastModifiedBy>sony</cp:lastModifiedBy>
  <cp:lastPrinted>2018-06-15T11:56:11Z</cp:lastPrinted>
  <dcterms:created xsi:type="dcterms:W3CDTF">2012-09-28T07:38:42Z</dcterms:created>
  <dcterms:modified xsi:type="dcterms:W3CDTF">2018-08-28T07:28:39Z</dcterms:modified>
</cp:coreProperties>
</file>